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90" yWindow="-120" windowWidth="20730" windowHeight="11760" tabRatio="753" activeTab="1"/>
  </bookViews>
  <sheets>
    <sheet name="Semaine Précédente" sheetId="13" r:id="rId1"/>
    <sheet name="Semaine en cours" sheetId="1" r:id="rId2"/>
    <sheet name="MARCHE DANTOKPA" sheetId="5" r:id="rId3"/>
    <sheet name="MARCHE OUANDO" sheetId="6" r:id="rId4"/>
    <sheet name="MARCHE ARZEKE" sheetId="7" r:id="rId5"/>
    <sheet name="MARCHE ST KOUAGOU" sheetId="11" r:id="rId6"/>
    <sheet name="MARCHE BOHICON" sheetId="9" r:id="rId7"/>
    <sheet name="MARCHE LOKOSSA" sheetId="12" r:id="rId8"/>
  </sheets>
  <definedNames>
    <definedName name="_xlnm._FilterDatabase" localSheetId="1" hidden="1">'Semaine en cours'!$B$1:$B$66</definedName>
    <definedName name="_xlnm._FilterDatabase" localSheetId="0" hidden="1">'Semaine Précédente'!$B$1:$B$66</definedName>
    <definedName name="_GoBack" localSheetId="1">'Semaine en cours'!$G$5</definedName>
    <definedName name="_GoBack" localSheetId="0">'Semaine Précédente'!$G$5</definedName>
    <definedName name="_xlnm.Print_Titles" localSheetId="1">'Semaine en cours'!$4:$5</definedName>
    <definedName name="_xlnm.Print_Titles" localSheetId="0">'Semaine Précédente'!$4:$5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" i="1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G31" i="5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H4"/>
  <c r="G4"/>
  <c r="F4"/>
  <c r="E4"/>
  <c r="H3"/>
  <c r="G3"/>
  <c r="E3"/>
  <c r="G31" i="9"/>
  <c r="E31"/>
  <c r="G30"/>
  <c r="I30" s="1"/>
  <c r="E30"/>
  <c r="G29"/>
  <c r="E29"/>
  <c r="I29" s="1"/>
  <c r="G28"/>
  <c r="E28"/>
  <c r="G27"/>
  <c r="E27"/>
  <c r="I27" s="1"/>
  <c r="G26"/>
  <c r="E26"/>
  <c r="G25"/>
  <c r="E25"/>
  <c r="I25" s="1"/>
  <c r="G24"/>
  <c r="I24" s="1"/>
  <c r="E24"/>
  <c r="G23"/>
  <c r="E23"/>
  <c r="I23" s="1"/>
  <c r="G22"/>
  <c r="E22"/>
  <c r="G21"/>
  <c r="E21"/>
  <c r="I21" s="1"/>
  <c r="G20"/>
  <c r="E20"/>
  <c r="G19"/>
  <c r="E19"/>
  <c r="I19" s="1"/>
  <c r="G18"/>
  <c r="E18"/>
  <c r="G17"/>
  <c r="E17"/>
  <c r="I17" s="1"/>
  <c r="G16"/>
  <c r="I16" s="1"/>
  <c r="E16"/>
  <c r="G15"/>
  <c r="E15"/>
  <c r="G14"/>
  <c r="I14" s="1"/>
  <c r="E14"/>
  <c r="G12"/>
  <c r="E12"/>
  <c r="G11"/>
  <c r="H10"/>
  <c r="G10"/>
  <c r="F10"/>
  <c r="E10"/>
  <c r="H9"/>
  <c r="G9"/>
  <c r="F9"/>
  <c r="E9"/>
  <c r="I9" s="1"/>
  <c r="H8"/>
  <c r="G8"/>
  <c r="F8"/>
  <c r="E8"/>
  <c r="I8" s="1"/>
  <c r="H7"/>
  <c r="G7"/>
  <c r="F7"/>
  <c r="E7"/>
  <c r="H6"/>
  <c r="G6"/>
  <c r="F6"/>
  <c r="E6"/>
  <c r="H5"/>
  <c r="G5"/>
  <c r="F5"/>
  <c r="E5"/>
  <c r="I5" s="1"/>
  <c r="H4"/>
  <c r="G4"/>
  <c r="F4"/>
  <c r="I4" s="1"/>
  <c r="E4"/>
  <c r="H3"/>
  <c r="F3"/>
  <c r="I3"/>
  <c r="I10"/>
  <c r="I11"/>
  <c r="I18"/>
  <c r="I20"/>
  <c r="I26"/>
  <c r="I28"/>
  <c r="I22"/>
  <c r="I13"/>
  <c r="I15"/>
  <c r="I31"/>
  <c r="I31" i="12"/>
  <c r="G31"/>
  <c r="E31"/>
  <c r="I30"/>
  <c r="G30"/>
  <c r="E30"/>
  <c r="I29"/>
  <c r="I28"/>
  <c r="I27"/>
  <c r="G26"/>
  <c r="E26"/>
  <c r="I26" s="1"/>
  <c r="I25"/>
  <c r="I24"/>
  <c r="G22"/>
  <c r="E22"/>
  <c r="I22" s="1"/>
  <c r="G21"/>
  <c r="E21"/>
  <c r="I21" s="1"/>
  <c r="I20"/>
  <c r="G19"/>
  <c r="E19"/>
  <c r="I19" s="1"/>
  <c r="I18"/>
  <c r="G18"/>
  <c r="E18"/>
  <c r="I17"/>
  <c r="I16"/>
  <c r="I15"/>
  <c r="I14"/>
  <c r="I13"/>
  <c r="G13"/>
  <c r="E13"/>
  <c r="G12"/>
  <c r="E12"/>
  <c r="G11"/>
  <c r="E11"/>
  <c r="I10"/>
  <c r="G10"/>
  <c r="E10"/>
  <c r="I9"/>
  <c r="G9"/>
  <c r="G8"/>
  <c r="E8"/>
  <c r="I8" s="1"/>
  <c r="I7"/>
  <c r="I6"/>
  <c r="I5"/>
  <c r="I4"/>
  <c r="G4"/>
  <c r="E4"/>
  <c r="I3"/>
  <c r="I12" i="9" l="1"/>
  <c r="I7"/>
  <c r="I6"/>
  <c r="I12" i="12"/>
  <c r="I11"/>
  <c r="I29" i="5" l="1"/>
  <c r="I28"/>
  <c r="I27"/>
  <c r="I24"/>
  <c r="I21"/>
  <c r="I19"/>
  <c r="I17"/>
  <c r="I16"/>
  <c r="I15"/>
  <c r="I11"/>
  <c r="I10"/>
  <c r="I7"/>
  <c r="I6"/>
  <c r="I4"/>
  <c r="I3"/>
  <c r="I22"/>
  <c r="I18"/>
  <c r="I12"/>
  <c r="I8"/>
  <c r="I14"/>
  <c r="I26"/>
  <c r="I30"/>
  <c r="I20" l="1"/>
  <c r="I13"/>
  <c r="I25"/>
  <c r="I5"/>
  <c r="I9"/>
  <c r="I23"/>
  <c r="I31"/>
  <c r="I8" i="11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6"/>
  <c r="I5"/>
  <c r="I4"/>
  <c r="I3"/>
  <c r="I8" i="7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6"/>
  <c r="I5"/>
  <c r="I4"/>
  <c r="I3"/>
  <c r="I31" i="6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24" i="1" l="1"/>
  <c r="F24"/>
  <c r="D24"/>
  <c r="E24"/>
  <c r="G24"/>
  <c r="Y27" i="7" l="1"/>
  <c r="Y25"/>
  <c r="Y31"/>
  <c r="Y30"/>
  <c r="Y29"/>
  <c r="Y28"/>
  <c r="Y26"/>
  <c r="Y7"/>
  <c r="Y6"/>
  <c r="Y5"/>
  <c r="Y4"/>
  <c r="Y3"/>
  <c r="Q4" i="6" l="1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"/>
  <c r="C24" i="1" l="1"/>
  <c r="C50" l="1"/>
  <c r="C62" l="1"/>
  <c r="C63" s="1"/>
  <c r="C60"/>
  <c r="C61" s="1"/>
  <c r="C58"/>
  <c r="C59" s="1"/>
  <c r="C56"/>
  <c r="C57" s="1"/>
  <c r="C54"/>
  <c r="C55" s="1"/>
  <c r="C52"/>
  <c r="C53" s="1"/>
  <c r="C51"/>
  <c r="C48"/>
  <c r="C49" s="1"/>
  <c r="C46"/>
  <c r="C47" s="1"/>
  <c r="C44"/>
  <c r="C45" s="1"/>
  <c r="C42"/>
  <c r="C43" s="1"/>
  <c r="C40"/>
  <c r="C41" s="1"/>
  <c r="C38"/>
  <c r="C39" s="1"/>
  <c r="C36"/>
  <c r="C37" s="1"/>
  <c r="C34"/>
  <c r="C35" s="1"/>
  <c r="C32"/>
  <c r="C33" s="1"/>
  <c r="C30"/>
  <c r="C31" s="1"/>
  <c r="C28"/>
  <c r="C29" s="1"/>
  <c r="C26"/>
  <c r="C27" s="1"/>
  <c r="C25"/>
  <c r="C22"/>
  <c r="C23" s="1"/>
  <c r="C8"/>
  <c r="C9" s="1"/>
  <c r="E62"/>
  <c r="E63" s="1"/>
  <c r="E60"/>
  <c r="E61" s="1"/>
  <c r="E58"/>
  <c r="E59" s="1"/>
  <c r="E56"/>
  <c r="E57" s="1"/>
  <c r="E54"/>
  <c r="E55" s="1"/>
  <c r="E52"/>
  <c r="E53" s="1"/>
  <c r="E46"/>
  <c r="E47" s="1"/>
  <c r="E44"/>
  <c r="E45" s="1"/>
  <c r="E42"/>
  <c r="E43" s="1"/>
  <c r="E40"/>
  <c r="E41" s="1"/>
  <c r="E38"/>
  <c r="E39" s="1"/>
  <c r="E36"/>
  <c r="E37" s="1"/>
  <c r="E34"/>
  <c r="E35" s="1"/>
  <c r="E30"/>
  <c r="E31" s="1"/>
  <c r="E28"/>
  <c r="E29" s="1"/>
  <c r="E26"/>
  <c r="E27" s="1"/>
  <c r="E25"/>
  <c r="E22"/>
  <c r="E23" s="1"/>
  <c r="E20"/>
  <c r="E21" s="1"/>
  <c r="E16"/>
  <c r="E17" s="1"/>
  <c r="E14"/>
  <c r="E15" s="1"/>
  <c r="E12"/>
  <c r="E13" s="1"/>
  <c r="E10"/>
  <c r="E11" s="1"/>
  <c r="E8"/>
  <c r="E9" s="1"/>
  <c r="D8"/>
  <c r="D9" s="1"/>
  <c r="D10"/>
  <c r="D11" s="1"/>
  <c r="D12"/>
  <c r="D13" s="1"/>
  <c r="D14"/>
  <c r="D15" s="1"/>
  <c r="D16"/>
  <c r="D17" s="1"/>
  <c r="D18"/>
  <c r="D19" s="1"/>
  <c r="E18"/>
  <c r="E19" s="1"/>
  <c r="D25"/>
  <c r="D28"/>
  <c r="D29" s="1"/>
  <c r="D30"/>
  <c r="D31" s="1"/>
  <c r="D32"/>
  <c r="D33" s="1"/>
  <c r="E32"/>
  <c r="E33" s="1"/>
  <c r="D34"/>
  <c r="D35" s="1"/>
  <c r="D36"/>
  <c r="D37" s="1"/>
  <c r="D38"/>
  <c r="D39" s="1"/>
  <c r="D40"/>
  <c r="D41" s="1"/>
  <c r="D42"/>
  <c r="D43" s="1"/>
  <c r="H42"/>
  <c r="H43" s="1"/>
  <c r="D44"/>
  <c r="D45" s="1"/>
  <c r="H44"/>
  <c r="H45" s="1"/>
  <c r="D46"/>
  <c r="D47" s="1"/>
  <c r="H46"/>
  <c r="H47" s="1"/>
  <c r="D48"/>
  <c r="D49" s="1"/>
  <c r="E48"/>
  <c r="E49" s="1"/>
  <c r="D50"/>
  <c r="D51" s="1"/>
  <c r="E50"/>
  <c r="E51" s="1"/>
  <c r="D52"/>
  <c r="D53" s="1"/>
  <c r="D54"/>
  <c r="D55" s="1"/>
  <c r="D56"/>
  <c r="D57" s="1"/>
  <c r="D58"/>
  <c r="D59" s="1"/>
  <c r="D60"/>
  <c r="D61" s="1"/>
  <c r="D62"/>
  <c r="D63" s="1"/>
  <c r="C20" l="1"/>
  <c r="C21" s="1"/>
  <c r="C18"/>
  <c r="C19" s="1"/>
  <c r="C16"/>
  <c r="C17" s="1"/>
  <c r="C14"/>
  <c r="C15" s="1"/>
  <c r="C12"/>
  <c r="C13" s="1"/>
  <c r="C10"/>
  <c r="C11" s="1"/>
  <c r="F62"/>
  <c r="F63" s="1"/>
  <c r="F60"/>
  <c r="F61" s="1"/>
  <c r="F58"/>
  <c r="F59" s="1"/>
  <c r="F56"/>
  <c r="F57" s="1"/>
  <c r="F54"/>
  <c r="F55" s="1"/>
  <c r="F52"/>
  <c r="F53" s="1"/>
  <c r="F50"/>
  <c r="F51" s="1"/>
  <c r="F48"/>
  <c r="F49" s="1"/>
  <c r="F46"/>
  <c r="F47" s="1"/>
  <c r="F44"/>
  <c r="F45" s="1"/>
  <c r="F42"/>
  <c r="F43" s="1"/>
  <c r="F40"/>
  <c r="F41" s="1"/>
  <c r="F38"/>
  <c r="F39" s="1"/>
  <c r="F34"/>
  <c r="F35" s="1"/>
  <c r="F32"/>
  <c r="F33" s="1"/>
  <c r="F30"/>
  <c r="F31" s="1"/>
  <c r="F28"/>
  <c r="F29" s="1"/>
  <c r="F26"/>
  <c r="F27" s="1"/>
  <c r="F25"/>
  <c r="F22"/>
  <c r="F23" s="1"/>
  <c r="F20"/>
  <c r="F21" s="1"/>
  <c r="F18"/>
  <c r="F19" s="1"/>
  <c r="F16"/>
  <c r="F17" s="1"/>
  <c r="F14"/>
  <c r="F15" s="1"/>
  <c r="F12"/>
  <c r="F13" s="1"/>
  <c r="F10"/>
  <c r="F11" s="1"/>
  <c r="F8"/>
  <c r="F9" s="1"/>
  <c r="F36" l="1"/>
  <c r="F37" s="1"/>
  <c r="H62"/>
  <c r="H63" s="1"/>
  <c r="H60"/>
  <c r="H61" s="1"/>
  <c r="H58"/>
  <c r="H59" s="1"/>
  <c r="H56"/>
  <c r="H57" s="1"/>
  <c r="H54"/>
  <c r="H55" s="1"/>
  <c r="H52"/>
  <c r="H53" s="1"/>
  <c r="H50"/>
  <c r="H51" s="1"/>
  <c r="H48"/>
  <c r="H49" s="1"/>
  <c r="H40"/>
  <c r="H41" s="1"/>
  <c r="H38"/>
  <c r="H39" s="1"/>
  <c r="H36"/>
  <c r="H37" s="1"/>
  <c r="H34"/>
  <c r="H35" s="1"/>
  <c r="H32"/>
  <c r="H33" s="1"/>
  <c r="H30"/>
  <c r="H31" s="1"/>
  <c r="H28"/>
  <c r="H29" s="1"/>
  <c r="H26"/>
  <c r="H27" s="1"/>
  <c r="H25"/>
  <c r="H22"/>
  <c r="H23" s="1"/>
  <c r="H20"/>
  <c r="H21" s="1"/>
  <c r="H18"/>
  <c r="H19" s="1"/>
  <c r="H16"/>
  <c r="H17" s="1"/>
  <c r="H14"/>
  <c r="H15" s="1"/>
  <c r="H12"/>
  <c r="H13" s="1"/>
  <c r="H10"/>
  <c r="H11" s="1"/>
  <c r="H8"/>
  <c r="H9" s="1"/>
  <c r="G62" l="1"/>
  <c r="G63" s="1"/>
  <c r="G60"/>
  <c r="G61" s="1"/>
  <c r="G58"/>
  <c r="G59" s="1"/>
  <c r="G56"/>
  <c r="G57" s="1"/>
  <c r="G54"/>
  <c r="G55" s="1"/>
  <c r="G52"/>
  <c r="G53" s="1"/>
  <c r="G50"/>
  <c r="G51" s="1"/>
  <c r="G48"/>
  <c r="G49" s="1"/>
  <c r="G46"/>
  <c r="G47" s="1"/>
  <c r="G44"/>
  <c r="G45" s="1"/>
  <c r="G42"/>
  <c r="G43" s="1"/>
  <c r="G40"/>
  <c r="G41" s="1"/>
  <c r="G38"/>
  <c r="G39" s="1"/>
  <c r="G36"/>
  <c r="G37" s="1"/>
  <c r="G34"/>
  <c r="G35" s="1"/>
  <c r="G32"/>
  <c r="G33" s="1"/>
  <c r="G30"/>
  <c r="G31" s="1"/>
  <c r="G28"/>
  <c r="G29" s="1"/>
  <c r="G26"/>
  <c r="G27" s="1"/>
  <c r="G25"/>
  <c r="G22"/>
  <c r="G23" s="1"/>
  <c r="G18"/>
  <c r="G19" s="1"/>
  <c r="G16"/>
  <c r="G17" s="1"/>
  <c r="G8"/>
  <c r="G9" s="1"/>
  <c r="D26"/>
  <c r="D27" s="1"/>
  <c r="D22"/>
  <c r="D23" s="1"/>
  <c r="D20"/>
  <c r="D21" s="1"/>
  <c r="G20" l="1"/>
  <c r="G21" s="1"/>
  <c r="G14"/>
  <c r="G15" s="1"/>
  <c r="G12"/>
  <c r="G13" s="1"/>
  <c r="G10"/>
  <c r="G11" s="1"/>
  <c r="L13" i="12"/>
  <c r="L28"/>
  <c r="M28"/>
  <c r="L29"/>
  <c r="M29"/>
  <c r="L30"/>
  <c r="M30"/>
  <c r="L31"/>
  <c r="M31"/>
  <c r="L28" i="9"/>
  <c r="M28"/>
  <c r="L29"/>
  <c r="M29"/>
  <c r="L30"/>
  <c r="M30"/>
  <c r="L31"/>
  <c r="M31"/>
  <c r="L28" i="11"/>
  <c r="M28"/>
  <c r="L29"/>
  <c r="M29"/>
  <c r="L30"/>
  <c r="M30"/>
  <c r="L31"/>
  <c r="M31"/>
  <c r="L28" i="7"/>
  <c r="M28"/>
  <c r="L29"/>
  <c r="M29"/>
  <c r="L30"/>
  <c r="M30"/>
  <c r="L31"/>
  <c r="M31"/>
  <c r="L28" i="6"/>
  <c r="M28"/>
  <c r="L29"/>
  <c r="M29"/>
  <c r="L30"/>
  <c r="M30"/>
  <c r="L31"/>
  <c r="M31"/>
  <c r="L28" i="5"/>
  <c r="M28"/>
  <c r="L29"/>
  <c r="M29"/>
  <c r="L30"/>
  <c r="M30"/>
  <c r="L31"/>
  <c r="M31"/>
  <c r="M10"/>
  <c r="E6" i="1"/>
  <c r="E7" s="1"/>
  <c r="M26" i="5"/>
  <c r="L25"/>
  <c r="M24"/>
  <c r="M23"/>
  <c r="L22"/>
  <c r="L21"/>
  <c r="L18"/>
  <c r="L17"/>
  <c r="M13"/>
  <c r="M11"/>
  <c r="L6"/>
  <c r="M12"/>
  <c r="L11"/>
  <c r="L11" i="9"/>
  <c r="L12" i="11"/>
  <c r="M12" i="7"/>
  <c r="L27" i="5"/>
  <c r="L26"/>
  <c r="L8"/>
  <c r="L7"/>
  <c r="M4"/>
  <c r="L3"/>
  <c r="L22" i="7"/>
  <c r="L18"/>
  <c r="L14"/>
  <c r="L14" i="5"/>
  <c r="C6" i="1"/>
  <c r="C7" s="1"/>
  <c r="M15" i="5"/>
  <c r="L15"/>
  <c r="L10"/>
  <c r="M24" i="12"/>
  <c r="H6" i="1"/>
  <c r="H7" s="1"/>
  <c r="L20" i="5"/>
  <c r="M3"/>
  <c r="F6" i="1"/>
  <c r="F7" s="1"/>
  <c r="D6"/>
  <c r="D7" s="1"/>
  <c r="G6"/>
  <c r="G7" s="1"/>
  <c r="M3" i="9"/>
  <c r="M25" i="12"/>
  <c r="M26"/>
  <c r="M27"/>
  <c r="M4"/>
  <c r="M5"/>
  <c r="M6"/>
  <c r="M7"/>
  <c r="M8"/>
  <c r="M9"/>
  <c r="M10"/>
  <c r="M13"/>
  <c r="M14"/>
  <c r="M15"/>
  <c r="M16"/>
  <c r="M17"/>
  <c r="M18"/>
  <c r="M19"/>
  <c r="M20"/>
  <c r="M21"/>
  <c r="M22"/>
  <c r="M3"/>
  <c r="M4" i="6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13" i="11"/>
  <c r="M14"/>
  <c r="M15"/>
  <c r="M16"/>
  <c r="M17"/>
  <c r="M18"/>
  <c r="M19"/>
  <c r="M20"/>
  <c r="M21"/>
  <c r="M22"/>
  <c r="M23"/>
  <c r="M24"/>
  <c r="M25"/>
  <c r="M26"/>
  <c r="M27"/>
  <c r="M3"/>
  <c r="M4"/>
  <c r="M5"/>
  <c r="M6"/>
  <c r="M7"/>
  <c r="M13" i="9"/>
  <c r="M14"/>
  <c r="M15"/>
  <c r="M16"/>
  <c r="M17"/>
  <c r="M18"/>
  <c r="M19"/>
  <c r="M20"/>
  <c r="M21"/>
  <c r="M22"/>
  <c r="M23"/>
  <c r="M24"/>
  <c r="M25"/>
  <c r="M26"/>
  <c r="M27"/>
  <c r="M9"/>
  <c r="M4"/>
  <c r="M4" i="7"/>
  <c r="M5"/>
  <c r="M6"/>
  <c r="M7"/>
  <c r="M8"/>
  <c r="M9"/>
  <c r="M10"/>
  <c r="M11"/>
  <c r="M13"/>
  <c r="M14"/>
  <c r="M15"/>
  <c r="M16"/>
  <c r="M17"/>
  <c r="M18"/>
  <c r="M19"/>
  <c r="M20"/>
  <c r="M21"/>
  <c r="M22"/>
  <c r="M23"/>
  <c r="M24"/>
  <c r="M25"/>
  <c r="M26"/>
  <c r="M27"/>
  <c r="M3"/>
  <c r="M8" i="11"/>
  <c r="M9"/>
  <c r="M10"/>
  <c r="M3" i="6"/>
  <c r="M8" i="9"/>
  <c r="L4" i="12"/>
  <c r="L5"/>
  <c r="L6"/>
  <c r="L7"/>
  <c r="L8"/>
  <c r="L9"/>
  <c r="L10"/>
  <c r="L11"/>
  <c r="L14"/>
  <c r="L15"/>
  <c r="L16"/>
  <c r="L17"/>
  <c r="L18"/>
  <c r="L19"/>
  <c r="L20"/>
  <c r="L21"/>
  <c r="L22"/>
  <c r="L23"/>
  <c r="L24"/>
  <c r="L25"/>
  <c r="L26"/>
  <c r="L27"/>
  <c r="L3"/>
  <c r="L4" i="11"/>
  <c r="L5"/>
  <c r="L6"/>
  <c r="L7"/>
  <c r="L8"/>
  <c r="L9"/>
  <c r="L10"/>
  <c r="L13"/>
  <c r="L14"/>
  <c r="L15"/>
  <c r="L16"/>
  <c r="L17"/>
  <c r="L18"/>
  <c r="L19"/>
  <c r="L20"/>
  <c r="L21"/>
  <c r="L22"/>
  <c r="L23"/>
  <c r="L24"/>
  <c r="L25"/>
  <c r="L26"/>
  <c r="L27"/>
  <c r="L3"/>
  <c r="L4" i="9"/>
  <c r="L8"/>
  <c r="L9"/>
  <c r="L13"/>
  <c r="L14"/>
  <c r="L15"/>
  <c r="L16"/>
  <c r="L17"/>
  <c r="L18"/>
  <c r="L19"/>
  <c r="L20"/>
  <c r="L21"/>
  <c r="L22"/>
  <c r="L23"/>
  <c r="L24"/>
  <c r="L25"/>
  <c r="L26"/>
  <c r="L27"/>
  <c r="L3"/>
  <c r="L4" i="7"/>
  <c r="L5"/>
  <c r="L6"/>
  <c r="L7"/>
  <c r="L8"/>
  <c r="L9"/>
  <c r="L10"/>
  <c r="L11"/>
  <c r="L13"/>
  <c r="L15"/>
  <c r="L17"/>
  <c r="L19"/>
  <c r="L21"/>
  <c r="L23"/>
  <c r="L24"/>
  <c r="L26"/>
  <c r="L3"/>
  <c r="L12" i="6"/>
  <c r="L13"/>
  <c r="L14"/>
  <c r="L15"/>
  <c r="L16"/>
  <c r="L17"/>
  <c r="L18"/>
  <c r="L19"/>
  <c r="L20"/>
  <c r="L21"/>
  <c r="L22"/>
  <c r="L23"/>
  <c r="L24"/>
  <c r="L25"/>
  <c r="L26"/>
  <c r="L27"/>
  <c r="L11"/>
  <c r="L3"/>
  <c r="L4"/>
  <c r="L5"/>
  <c r="L6"/>
  <c r="L7"/>
  <c r="L8"/>
  <c r="L9"/>
  <c r="L10"/>
  <c r="L16" i="5"/>
  <c r="L23"/>
  <c r="M23" i="12"/>
  <c r="M7" i="5"/>
  <c r="M21"/>
  <c r="L27" i="7"/>
  <c r="L20"/>
  <c r="L16"/>
  <c r="L25"/>
  <c r="M8" i="5"/>
  <c r="M20"/>
  <c r="L4"/>
  <c r="M16"/>
  <c r="M27"/>
  <c r="L19"/>
  <c r="M11" i="12"/>
  <c r="L12" i="5"/>
  <c r="L12" i="12"/>
  <c r="M12"/>
  <c r="M11" i="9"/>
  <c r="L12"/>
  <c r="M12"/>
  <c r="M11" i="11"/>
  <c r="L11"/>
  <c r="M12"/>
  <c r="L12" i="7"/>
  <c r="M5" i="5"/>
  <c r="M17"/>
  <c r="L24"/>
  <c r="L13"/>
  <c r="M14"/>
  <c r="M25"/>
  <c r="L5"/>
  <c r="M9"/>
  <c r="M18"/>
  <c r="M22"/>
  <c r="M19"/>
  <c r="L9"/>
  <c r="M6"/>
  <c r="L10" i="9" l="1"/>
  <c r="L7"/>
  <c r="M6"/>
  <c r="L6"/>
  <c r="M7"/>
  <c r="M10"/>
  <c r="M5"/>
  <c r="L5"/>
</calcChain>
</file>

<file path=xl/sharedStrings.xml><?xml version="1.0" encoding="utf-8"?>
<sst xmlns="http://schemas.openxmlformats.org/spreadsheetml/2006/main" count="677" uniqueCount="79">
  <si>
    <t>Les principales villes</t>
  </si>
  <si>
    <t>Cotonou</t>
  </si>
  <si>
    <t>Porto-Novo</t>
  </si>
  <si>
    <t>Lokossa</t>
  </si>
  <si>
    <t>Bohicon</t>
  </si>
  <si>
    <t>Parakou</t>
  </si>
  <si>
    <t>Natitingou</t>
  </si>
  <si>
    <t>Maïs séchés en grains vendu au détail (1KG)</t>
  </si>
  <si>
    <t>Prix</t>
  </si>
  <si>
    <t>Variation(*)</t>
  </si>
  <si>
    <t>Riz en grains longs vendu au détail(1KG)</t>
  </si>
  <si>
    <t>Sorgho  (1KG)</t>
  </si>
  <si>
    <t>Mil  (1KG)</t>
  </si>
  <si>
    <t>Gari 2ème qualité (1 KG)</t>
  </si>
  <si>
    <t>Haricot blanc(1 KG)</t>
  </si>
  <si>
    <t>Ignames(1 KG)</t>
  </si>
  <si>
    <t>Tomate fraiche(1 KG)</t>
  </si>
  <si>
    <t>Piment frais  au kg (1 KG)</t>
  </si>
  <si>
    <t>Oignon frais rond(1 KG)</t>
  </si>
  <si>
    <t>Huile d'arachide artisanale (1 L)</t>
  </si>
  <si>
    <t>Huile de Palme non raffiné (1 L)</t>
  </si>
  <si>
    <t>Pétrole lampant vendu en vrac (1 L)</t>
  </si>
  <si>
    <t>Essence Kpayo (1 L)</t>
  </si>
  <si>
    <t>Gaz domestique (6Kg)</t>
  </si>
  <si>
    <t>Gaz domestique (12 KG)</t>
  </si>
  <si>
    <t>Viande de bœuf sans os (1 KG)</t>
  </si>
  <si>
    <t>Viande de mouton (1 KG)</t>
  </si>
  <si>
    <t>Farine de blé (1 KG)</t>
  </si>
  <si>
    <t>Ciment NOCIBE (1tonne)</t>
  </si>
  <si>
    <t>Ciment SCB Lafarge (1tonne)</t>
  </si>
  <si>
    <t>Fer à béton (barre de 8) (1tonne)</t>
  </si>
  <si>
    <t>Fer à béton (barre de 10) (1tonne)</t>
  </si>
  <si>
    <t>Produits, prix moyens et variations</t>
  </si>
  <si>
    <t>Produits</t>
  </si>
  <si>
    <t>Unité</t>
  </si>
  <si>
    <t>Prix 1</t>
  </si>
  <si>
    <t>Qtité1</t>
  </si>
  <si>
    <t>Prix 2</t>
  </si>
  <si>
    <t>Qtité2</t>
  </si>
  <si>
    <t>Prix 3</t>
  </si>
  <si>
    <t>Qtité3</t>
  </si>
  <si>
    <t>Prix moyens</t>
  </si>
  <si>
    <t>Riz en grains longs vendu au détail (1KG)</t>
  </si>
  <si>
    <t>Haricot blanc (1 KG)</t>
  </si>
  <si>
    <t>Ignames (1 KG)</t>
  </si>
  <si>
    <t>Tomate fraiche (1 KG)</t>
  </si>
  <si>
    <t>Oignon frais rond (1 KG)</t>
  </si>
  <si>
    <t>Gaz domestique (6 KG)</t>
  </si>
  <si>
    <t>chinchard congelé  (Silvi) (1 KG)</t>
  </si>
  <si>
    <t>Ville: Bohicon</t>
  </si>
  <si>
    <t>Ville : Lokossa</t>
  </si>
  <si>
    <t>Ville: Natitingou</t>
  </si>
  <si>
    <t>Ville: Parakou</t>
  </si>
  <si>
    <t>Chinchard congelé  (Silvi) (1 KG)</t>
  </si>
  <si>
    <t>* Les variations sont en pourcentage (%) et relatives à la semaine précédente.</t>
  </si>
  <si>
    <t>Source : DSS/INSAE</t>
  </si>
  <si>
    <t>Ville: Cotonou</t>
  </si>
  <si>
    <t>Ville: Porto-Novo</t>
  </si>
  <si>
    <t>Maïs séchés en grains vendus au détail (1KG)</t>
  </si>
  <si>
    <t>Huile de Palme non raffinée (1 L)</t>
  </si>
  <si>
    <t>Gaz domestique (12,5 KG)</t>
  </si>
  <si>
    <t>Evolution par rapport 
à la semaine antérieure</t>
  </si>
  <si>
    <t>%</t>
  </si>
  <si>
    <t>Prix semaine 
antérieure</t>
  </si>
  <si>
    <t>Sucre raffiné en poudre (1 KG)</t>
  </si>
  <si>
    <t>Riz importé ''GINO'' (5 KG)</t>
  </si>
  <si>
    <t>Lait concentré ''JAGO'' (1KG)</t>
  </si>
  <si>
    <t>Lait concentré ''Cèbon'' (1 KG)</t>
  </si>
  <si>
    <t>Spaghetti ''Matanti'' (1 KG)</t>
  </si>
  <si>
    <t>Lait concentré ''JAGO'' (1 KG)</t>
  </si>
  <si>
    <t>G</t>
  </si>
  <si>
    <t>L</t>
  </si>
  <si>
    <t>U</t>
  </si>
  <si>
    <t>Kg</t>
  </si>
  <si>
    <t>T</t>
  </si>
  <si>
    <t>Riz importé Gino (5 KG)</t>
  </si>
  <si>
    <t>Lait concentré JAGO (1KG)</t>
  </si>
  <si>
    <t>Prix moyens de la semaine du 07 au 13 Septembre  2020 dans certaines principales villes</t>
  </si>
  <si>
    <t>Prix moyens de la semaine du 31 août au 06 septembre 2020 dans certaines principales villes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</si>
</sst>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</numFmts>
  <fonts count="2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Montserrat Light"/>
      <family val="3"/>
    </font>
    <font>
      <sz val="10"/>
      <name val="Montserrat Light"/>
      <family val="3"/>
    </font>
    <font>
      <b/>
      <i/>
      <sz val="10"/>
      <name val="Montserrat Light"/>
      <family val="3"/>
    </font>
    <font>
      <sz val="13"/>
      <name val="Montserrat Light"/>
      <family val="3"/>
    </font>
    <font>
      <sz val="11"/>
      <color theme="1"/>
      <name val="Calibri"/>
      <family val="2"/>
      <scheme val="minor"/>
    </font>
    <font>
      <sz val="10"/>
      <color theme="1"/>
      <name val="Montserrat Light"/>
      <family val="3"/>
    </font>
    <font>
      <b/>
      <sz val="10"/>
      <color rgb="FF000000"/>
      <name val="Montserrat Light"/>
      <family val="3"/>
    </font>
    <font>
      <sz val="10"/>
      <color rgb="FF000000"/>
      <name val="Montserrat Light"/>
      <family val="3"/>
    </font>
    <font>
      <u/>
      <sz val="10"/>
      <color rgb="FF000000"/>
      <name val="Montserrat Light"/>
      <family val="3"/>
    </font>
    <font>
      <b/>
      <i/>
      <sz val="10"/>
      <color theme="1"/>
      <name val="Montserrat Light"/>
      <family val="3"/>
    </font>
    <font>
      <sz val="13"/>
      <color rgb="FF000000"/>
      <name val="Montserrat Light"/>
      <family val="3"/>
    </font>
    <font>
      <b/>
      <sz val="10"/>
      <color theme="1"/>
      <name val="Montserrat Light"/>
      <family val="3"/>
    </font>
    <font>
      <sz val="13"/>
      <color theme="1"/>
      <name val="Montserrat Light"/>
      <family val="3"/>
    </font>
    <font>
      <sz val="13"/>
      <color theme="5" tint="0.59999389629810485"/>
      <name val="Montserrat Light"/>
      <family val="3"/>
    </font>
    <font>
      <sz val="13"/>
      <color rgb="FFFF0000"/>
      <name val="Montserrat Light"/>
      <family val="3"/>
    </font>
    <font>
      <sz val="12"/>
      <color rgb="FF000000"/>
      <name val="Times New Roman"/>
      <family val="1"/>
    </font>
    <font>
      <sz val="12"/>
      <color theme="5" tint="0.59999389629810485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C0504D"/>
      </left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/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C0504D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C0504D"/>
      </bottom>
      <diagonal/>
    </border>
    <border>
      <left/>
      <right/>
      <top/>
      <bottom style="double">
        <color rgb="FFC0504D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>
      <alignment vertical="center"/>
    </xf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0" fontId="8" fillId="2" borderId="1" xfId="0" applyFont="1" applyFill="1" applyBorder="1" applyAlignment="1"/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/>
    <xf numFmtId="165" fontId="9" fillId="0" borderId="1" xfId="1" applyNumberFormat="1" applyFont="1" applyBorder="1" applyAlignment="1">
      <alignment horizontal="center"/>
    </xf>
    <xf numFmtId="0" fontId="9" fillId="4" borderId="1" xfId="0" applyFont="1" applyFill="1" applyBorder="1"/>
    <xf numFmtId="164" fontId="9" fillId="4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/>
    <xf numFmtId="1" fontId="7" fillId="0" borderId="0" xfId="0" applyNumberFormat="1" applyFont="1"/>
    <xf numFmtId="0" fontId="2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3" fillId="0" borderId="0" xfId="4" applyFont="1" applyAlignment="1">
      <alignment horizontal="center"/>
    </xf>
    <xf numFmtId="1" fontId="7" fillId="0" borderId="3" xfId="0" applyNumberFormat="1" applyFont="1" applyBorder="1"/>
    <xf numFmtId="1" fontId="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9" fontId="7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1" fontId="3" fillId="0" borderId="0" xfId="0" applyNumberFormat="1" applyFont="1"/>
    <xf numFmtId="0" fontId="3" fillId="0" borderId="1" xfId="0" applyFont="1" applyBorder="1"/>
    <xf numFmtId="165" fontId="3" fillId="0" borderId="1" xfId="1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12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" fontId="14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0" xfId="0" applyFont="1" applyFill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166" fontId="3" fillId="0" borderId="0" xfId="4" applyNumberFormat="1" applyFont="1" applyAlignment="1">
      <alignment horizontal="center"/>
    </xf>
    <xf numFmtId="166" fontId="7" fillId="0" borderId="0" xfId="4" applyNumberFormat="1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7" fillId="0" borderId="0" xfId="0" applyFont="1"/>
    <xf numFmtId="0" fontId="7" fillId="5" borderId="0" xfId="0" applyFont="1" applyFill="1"/>
    <xf numFmtId="0" fontId="20" fillId="0" borderId="3" xfId="0" applyFont="1" applyBorder="1"/>
    <xf numFmtId="0" fontId="17" fillId="0" borderId="12" xfId="0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20" fillId="0" borderId="13" xfId="0" applyFont="1" applyBorder="1"/>
    <xf numFmtId="0" fontId="0" fillId="0" borderId="14" xfId="0" applyBorder="1"/>
    <xf numFmtId="165" fontId="7" fillId="0" borderId="0" xfId="0" applyNumberFormat="1" applyFont="1"/>
    <xf numFmtId="0" fontId="14" fillId="0" borderId="7" xfId="0" applyFont="1" applyBorder="1" applyAlignment="1">
      <alignment horizontal="center" vertical="center" wrapText="1"/>
    </xf>
    <xf numFmtId="0" fontId="13" fillId="0" borderId="0" xfId="0" applyFont="1"/>
    <xf numFmtId="0" fontId="9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8" fillId="0" borderId="0" xfId="0" applyFont="1"/>
    <xf numFmtId="0" fontId="10" fillId="0" borderId="0" xfId="0" applyFont="1"/>
    <xf numFmtId="0" fontId="9" fillId="0" borderId="1" xfId="0" applyFont="1" applyBorder="1" applyAlignment="1">
      <alignment wrapText="1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3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</cellXfs>
  <cellStyles count="5">
    <cellStyle name="Milliers" xfId="1" builtinId="3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workbookViewId="0"/>
  </sheetViews>
  <sheetFormatPr baseColWidth="10" defaultRowHeight="18"/>
  <cols>
    <col min="1" max="1" width="49.28515625" style="1" customWidth="1"/>
    <col min="2" max="2" width="13" style="1" bestFit="1" customWidth="1"/>
    <col min="3" max="3" width="15.5703125" style="1" customWidth="1"/>
    <col min="4" max="4" width="13" style="1" bestFit="1" customWidth="1"/>
    <col min="5" max="5" width="13.7109375" style="1" customWidth="1"/>
    <col min="6" max="6" width="12.7109375" style="1" bestFit="1" customWidth="1"/>
    <col min="7" max="7" width="13.28515625" style="1" customWidth="1"/>
    <col min="8" max="8" width="13.42578125" style="1" customWidth="1"/>
    <col min="9" max="16384" width="11.42578125" style="1"/>
  </cols>
  <sheetData>
    <row r="1" spans="1:10">
      <c r="A1" s="82" t="s">
        <v>78</v>
      </c>
    </row>
    <row r="2" spans="1:10" ht="3" customHeight="1"/>
    <row r="3" spans="1:10" ht="7.5" customHeight="1" thickBot="1"/>
    <row r="4" spans="1:10" ht="18.75" customHeight="1" thickBot="1">
      <c r="A4" s="84" t="s">
        <v>32</v>
      </c>
      <c r="B4" s="84"/>
      <c r="C4" s="85" t="s">
        <v>0</v>
      </c>
      <c r="D4" s="85"/>
      <c r="E4" s="85"/>
      <c r="F4" s="85"/>
      <c r="G4" s="85"/>
      <c r="H4" s="85"/>
    </row>
    <row r="5" spans="1:10" ht="18.75" thickBot="1">
      <c r="A5" s="84"/>
      <c r="B5" s="84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10" ht="18.75" thickBot="1">
      <c r="A6" s="83" t="s">
        <v>7</v>
      </c>
      <c r="B6" s="4" t="s">
        <v>8</v>
      </c>
      <c r="C6" s="5">
        <v>246.79170779861798</v>
      </c>
      <c r="D6" s="5">
        <v>222.11405697914586</v>
      </c>
      <c r="E6" s="5">
        <v>262.23200992639971</v>
      </c>
      <c r="F6" s="5">
        <v>214.44304408737091</v>
      </c>
      <c r="G6" s="5">
        <v>214.82277121374864</v>
      </c>
      <c r="H6" s="5">
        <v>225.7565759964601</v>
      </c>
      <c r="J6" s="10"/>
    </row>
    <row r="7" spans="1:10" ht="18.75" thickBot="1">
      <c r="A7" s="83"/>
      <c r="B7" s="6" t="s">
        <v>9</v>
      </c>
      <c r="C7" s="7">
        <v>2.0661157024793391</v>
      </c>
      <c r="D7" s="7">
        <v>0</v>
      </c>
      <c r="E7" s="7">
        <v>1.5503875968992249</v>
      </c>
      <c r="F7" s="7">
        <v>0.46948356807511737</v>
      </c>
      <c r="G7" s="7">
        <v>3.8647342995169081</v>
      </c>
      <c r="H7" s="7">
        <v>0.44444444444444442</v>
      </c>
    </row>
    <row r="8" spans="1:10" ht="18.75" thickBot="1">
      <c r="A8" s="83" t="s">
        <v>10</v>
      </c>
      <c r="B8" s="4" t="s">
        <v>8</v>
      </c>
      <c r="C8" s="5">
        <v>489.71596474045054</v>
      </c>
      <c r="D8" s="5">
        <v>497.1393620481897</v>
      </c>
      <c r="E8" s="5">
        <v>500</v>
      </c>
      <c r="F8" s="5">
        <v>514.94432930850178</v>
      </c>
      <c r="G8" s="5">
        <v>494.55984174085069</v>
      </c>
      <c r="H8" s="5">
        <v>473.60343769183538</v>
      </c>
    </row>
    <row r="9" spans="1:10" ht="18.75" thickBot="1">
      <c r="A9" s="83"/>
      <c r="B9" s="6" t="s">
        <v>9</v>
      </c>
      <c r="C9" s="7">
        <v>2.083333333333333</v>
      </c>
      <c r="D9" s="7">
        <v>-0.20080321285140559</v>
      </c>
      <c r="E9" s="7">
        <v>-1.5748031496062991</v>
      </c>
      <c r="F9" s="7">
        <v>0.38986354775828458</v>
      </c>
      <c r="G9" s="7">
        <v>-1.394422310756972</v>
      </c>
      <c r="H9" s="7">
        <v>-1.0438413361169103</v>
      </c>
    </row>
    <row r="10" spans="1:10" ht="18.75" thickBot="1">
      <c r="A10" s="83" t="s">
        <v>11</v>
      </c>
      <c r="B10" s="4" t="s">
        <v>8</v>
      </c>
      <c r="C10" s="5">
        <v>377.00282752120643</v>
      </c>
      <c r="D10" s="5">
        <v>346.85402460822519</v>
      </c>
      <c r="E10" s="5">
        <v>367.49114213902948</v>
      </c>
      <c r="F10" s="5">
        <v>219.86435855410795</v>
      </c>
      <c r="G10" s="5">
        <v>375.13397642015008</v>
      </c>
      <c r="H10" s="5">
        <v>474.83380816714151</v>
      </c>
    </row>
    <row r="11" spans="1:10" ht="18.75" thickBot="1">
      <c r="A11" s="83"/>
      <c r="B11" s="6" t="s">
        <v>9</v>
      </c>
      <c r="C11" s="7">
        <v>-3.3333333333333335</v>
      </c>
      <c r="D11" s="7">
        <v>0</v>
      </c>
      <c r="E11" s="7">
        <v>1.9444444444444444</v>
      </c>
      <c r="F11" s="7">
        <v>-0.45248868778280549</v>
      </c>
      <c r="G11" s="7">
        <v>1.9021739130434785</v>
      </c>
      <c r="H11" s="7">
        <v>15.012106537530268</v>
      </c>
    </row>
    <row r="12" spans="1:10" ht="18.75" thickBot="1">
      <c r="A12" s="83" t="s">
        <v>12</v>
      </c>
      <c r="B12" s="4" t="s">
        <v>8</v>
      </c>
      <c r="C12" s="5">
        <v>428.26552462526769</v>
      </c>
      <c r="D12" s="5">
        <v>365.98926640899634</v>
      </c>
      <c r="E12" s="5">
        <v>386.44395351712427</v>
      </c>
      <c r="F12" s="5">
        <v>238.19343235044082</v>
      </c>
      <c r="G12" s="5">
        <v>445.85987261146505</v>
      </c>
      <c r="H12" s="5">
        <v>492.37687998095026</v>
      </c>
    </row>
    <row r="13" spans="1:10" ht="18.75" thickBot="1">
      <c r="A13" s="83"/>
      <c r="B13" s="6" t="s">
        <v>9</v>
      </c>
      <c r="C13" s="7">
        <v>3.3816425120772946</v>
      </c>
      <c r="D13" s="7">
        <v>0</v>
      </c>
      <c r="E13" s="7">
        <v>-2.278481012658228</v>
      </c>
      <c r="F13" s="7">
        <v>-0.83333333333333337</v>
      </c>
      <c r="G13" s="7">
        <v>5.4373522458628845</v>
      </c>
      <c r="H13" s="7">
        <v>14.418604651162791</v>
      </c>
    </row>
    <row r="14" spans="1:10" ht="18.75" thickBot="1">
      <c r="A14" s="83" t="s">
        <v>13</v>
      </c>
      <c r="B14" s="4" t="s">
        <v>8</v>
      </c>
      <c r="C14" s="5">
        <v>441.91919191919192</v>
      </c>
      <c r="D14" s="5">
        <v>370.99102138108691</v>
      </c>
      <c r="E14" s="5">
        <v>334.07572383073494</v>
      </c>
      <c r="F14" s="5">
        <v>389.41376854751474</v>
      </c>
      <c r="G14" s="5">
        <v>378.78787878787875</v>
      </c>
      <c r="H14" s="5">
        <v>390.23833465119128</v>
      </c>
    </row>
    <row r="15" spans="1:10" ht="18.75" thickBot="1">
      <c r="A15" s="83"/>
      <c r="B15" s="6" t="s">
        <v>9</v>
      </c>
      <c r="C15" s="7">
        <v>5.2380952380952381</v>
      </c>
      <c r="D15" s="7">
        <v>14.153846153846153</v>
      </c>
      <c r="E15" s="7">
        <v>8.090614886731391</v>
      </c>
      <c r="F15" s="7">
        <v>0.516795865633075</v>
      </c>
      <c r="G15" s="7">
        <v>4.986149584487535</v>
      </c>
      <c r="H15" s="7">
        <v>2.6315789473684208</v>
      </c>
      <c r="J15" s="80"/>
    </row>
    <row r="16" spans="1:10" s="33" customFormat="1" ht="18.75" thickBot="1">
      <c r="A16" s="83" t="s">
        <v>64</v>
      </c>
      <c r="B16" s="32" t="s">
        <v>8</v>
      </c>
      <c r="C16" s="5">
        <v>445.23597506678544</v>
      </c>
      <c r="D16" s="5">
        <v>495.87437658549061</v>
      </c>
      <c r="E16" s="5">
        <v>500</v>
      </c>
      <c r="F16" s="5">
        <v>500</v>
      </c>
      <c r="G16" s="5">
        <v>500</v>
      </c>
      <c r="H16" s="5">
        <v>507.16435495807008</v>
      </c>
    </row>
    <row r="17" spans="1:8" s="33" customFormat="1" ht="18.75" thickBot="1">
      <c r="A17" s="83"/>
      <c r="B17" s="6" t="s">
        <v>9</v>
      </c>
      <c r="C17" s="7">
        <v>-1.5486725663716814</v>
      </c>
      <c r="D17" s="7">
        <v>0</v>
      </c>
      <c r="E17" s="7">
        <v>0</v>
      </c>
      <c r="F17" s="7">
        <v>0</v>
      </c>
      <c r="G17" s="7">
        <v>0</v>
      </c>
      <c r="H17" s="7">
        <v>1.4000000000000001</v>
      </c>
    </row>
    <row r="18" spans="1:8" ht="18.75" thickBot="1">
      <c r="A18" s="83" t="s">
        <v>14</v>
      </c>
      <c r="B18" s="4" t="s">
        <v>8</v>
      </c>
      <c r="C18" s="5">
        <v>676.32850241545896</v>
      </c>
      <c r="D18" s="5">
        <v>614.97975991855515</v>
      </c>
      <c r="E18" s="5">
        <v>617.32352282404247</v>
      </c>
      <c r="F18" s="5">
        <v>596.43549434765782</v>
      </c>
      <c r="G18" s="5">
        <v>472.81323877068559</v>
      </c>
      <c r="H18" s="5">
        <v>584.31266338434432</v>
      </c>
    </row>
    <row r="19" spans="1:8" ht="18.75" thickBot="1">
      <c r="A19" s="83"/>
      <c r="B19" s="6" t="s">
        <v>9</v>
      </c>
      <c r="C19" s="7">
        <v>0.29673590504451042</v>
      </c>
      <c r="D19" s="7">
        <v>0</v>
      </c>
      <c r="E19" s="7">
        <v>0.81699346405228768</v>
      </c>
      <c r="F19" s="7">
        <v>1.0169491525423728</v>
      </c>
      <c r="G19" s="7">
        <v>-0.42105263157894735</v>
      </c>
      <c r="H19" s="7">
        <v>-3.150912106135987</v>
      </c>
    </row>
    <row r="20" spans="1:8" ht="18.75" thickBot="1">
      <c r="A20" s="83" t="s">
        <v>15</v>
      </c>
      <c r="B20" s="4" t="s">
        <v>8</v>
      </c>
      <c r="C20" s="5">
        <v>238.54961832061068</v>
      </c>
      <c r="D20" s="5">
        <v>364.72674115572136</v>
      </c>
      <c r="E20" s="5">
        <v>347.49034749034757</v>
      </c>
      <c r="F20" s="5">
        <v>172.19289383616032</v>
      </c>
      <c r="G20" s="5">
        <v>425</v>
      </c>
      <c r="H20" s="5">
        <v>349.17290808206013</v>
      </c>
    </row>
    <row r="21" spans="1:8" ht="18.75" thickBot="1">
      <c r="A21" s="83"/>
      <c r="B21" s="6" t="s">
        <v>9</v>
      </c>
      <c r="C21" s="7">
        <v>-17.869415807560138</v>
      </c>
      <c r="D21" s="7">
        <v>-2.666666666666667</v>
      </c>
      <c r="E21" s="7">
        <v>1.4619883040935671</v>
      </c>
      <c r="F21" s="7">
        <v>-3.9106145251396649</v>
      </c>
      <c r="G21" s="7">
        <v>-2.2988505747126435</v>
      </c>
      <c r="H21" s="7">
        <v>2.9498525073746311</v>
      </c>
    </row>
    <row r="22" spans="1:8" ht="18.75" thickBot="1">
      <c r="A22" s="83" t="s">
        <v>16</v>
      </c>
      <c r="B22" s="4" t="s">
        <v>8</v>
      </c>
      <c r="C22" s="30">
        <v>138.31899677988321</v>
      </c>
      <c r="D22" s="30">
        <v>191.69908825081237</v>
      </c>
      <c r="E22" s="30">
        <v>247.19943790581502</v>
      </c>
      <c r="F22" s="30">
        <v>156.75322061191625</v>
      </c>
      <c r="G22" s="30">
        <v>122.85012285012284</v>
      </c>
      <c r="H22" s="30">
        <v>148.16722642608258</v>
      </c>
    </row>
    <row r="23" spans="1:8" ht="18.75" thickBot="1">
      <c r="A23" s="83"/>
      <c r="B23" s="6" t="s">
        <v>9</v>
      </c>
      <c r="C23" s="7">
        <v>0.72992700729927007</v>
      </c>
      <c r="D23" s="7">
        <v>0.52356020942408377</v>
      </c>
      <c r="E23" s="7">
        <v>-1.593625498007968</v>
      </c>
      <c r="F23" s="7">
        <v>0</v>
      </c>
      <c r="G23" s="7">
        <v>20.588235294117645</v>
      </c>
      <c r="H23" s="7">
        <v>-1.9867549668874174</v>
      </c>
    </row>
    <row r="24" spans="1:8" ht="18.75" thickBot="1">
      <c r="A24" s="83" t="s">
        <v>17</v>
      </c>
      <c r="B24" s="4" t="s">
        <v>8</v>
      </c>
      <c r="C24" s="30">
        <v>732.13122501706914</v>
      </c>
      <c r="D24" s="30">
        <v>863.61066858523054</v>
      </c>
      <c r="E24" s="30">
        <v>468.94529986104385</v>
      </c>
      <c r="F24" s="30">
        <v>486.16361185882874</v>
      </c>
      <c r="G24" s="30">
        <v>619.98381352777426</v>
      </c>
      <c r="H24" s="30">
        <v>708.06100217864923</v>
      </c>
    </row>
    <row r="25" spans="1:8" ht="18.75" thickBot="1">
      <c r="A25" s="83"/>
      <c r="B25" s="6" t="s">
        <v>9</v>
      </c>
      <c r="C25" s="7">
        <v>-4.1884816753926701</v>
      </c>
      <c r="D25" s="7">
        <v>0.46511627906976744</v>
      </c>
      <c r="E25" s="7">
        <v>-8.0392156862745097</v>
      </c>
      <c r="F25" s="7">
        <v>-3.7623762376237622</v>
      </c>
      <c r="G25" s="7">
        <v>-5.1987767584097861</v>
      </c>
      <c r="H25" s="7">
        <v>-0.14104372355430184</v>
      </c>
    </row>
    <row r="26" spans="1:8" ht="18.75" thickBot="1">
      <c r="A26" s="83" t="s">
        <v>18</v>
      </c>
      <c r="B26" s="4" t="s">
        <v>8</v>
      </c>
      <c r="C26" s="30">
        <v>785.80460159407539</v>
      </c>
      <c r="D26" s="30">
        <v>646.66040140268922</v>
      </c>
      <c r="E26" s="30">
        <v>625.6601648919825</v>
      </c>
      <c r="F26" s="30">
        <v>863.44192592020511</v>
      </c>
      <c r="G26" s="30">
        <v>691.9224138164692</v>
      </c>
      <c r="H26" s="30">
        <v>476.84251905464839</v>
      </c>
    </row>
    <row r="27" spans="1:8" ht="18.75" thickBot="1">
      <c r="A27" s="83"/>
      <c r="B27" s="6" t="s">
        <v>9</v>
      </c>
      <c r="C27" s="7">
        <v>0.38314176245210724</v>
      </c>
      <c r="D27" s="7">
        <v>2.2116903633491312</v>
      </c>
      <c r="E27" s="7">
        <v>1.1308562197092082</v>
      </c>
      <c r="F27" s="7">
        <v>2.7380952380952381</v>
      </c>
      <c r="G27" s="7">
        <v>13.071895424836603</v>
      </c>
      <c r="H27" s="7">
        <v>12.5</v>
      </c>
    </row>
    <row r="28" spans="1:8" ht="18.75" thickBot="1">
      <c r="A28" s="83" t="s">
        <v>19</v>
      </c>
      <c r="B28" s="4" t="s">
        <v>8</v>
      </c>
      <c r="C28" s="5">
        <v>1100</v>
      </c>
      <c r="D28" s="5">
        <v>1200</v>
      </c>
      <c r="E28" s="5">
        <v>1000</v>
      </c>
      <c r="F28" s="5">
        <v>1000</v>
      </c>
      <c r="G28" s="5">
        <v>800</v>
      </c>
      <c r="H28" s="5">
        <v>866.66666666666663</v>
      </c>
    </row>
    <row r="29" spans="1:8" ht="18.75" thickBot="1">
      <c r="A29" s="83"/>
      <c r="B29" s="6" t="s">
        <v>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1:8" ht="18.75" thickBot="1">
      <c r="A30" s="83" t="s">
        <v>20</v>
      </c>
      <c r="B30" s="4" t="s">
        <v>8</v>
      </c>
      <c r="C30" s="5">
        <v>650</v>
      </c>
      <c r="D30" s="5">
        <v>500</v>
      </c>
      <c r="E30" s="5">
        <v>900</v>
      </c>
      <c r="F30" s="5">
        <v>900</v>
      </c>
      <c r="G30" s="5">
        <v>550</v>
      </c>
      <c r="H30" s="5">
        <v>600</v>
      </c>
    </row>
    <row r="31" spans="1:8" ht="18.75" thickBot="1">
      <c r="A31" s="83"/>
      <c r="B31" s="6" t="s">
        <v>9</v>
      </c>
      <c r="C31" s="7">
        <v>-7.1428571428571423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1:8" ht="18.75" thickBot="1">
      <c r="A32" s="88" t="s">
        <v>21</v>
      </c>
      <c r="B32" s="4" t="s">
        <v>8</v>
      </c>
      <c r="C32" s="5">
        <v>650</v>
      </c>
      <c r="D32" s="5">
        <v>600</v>
      </c>
      <c r="E32" s="5">
        <v>650</v>
      </c>
      <c r="F32" s="5">
        <v>700</v>
      </c>
      <c r="G32" s="5">
        <v>600</v>
      </c>
      <c r="H32" s="5">
        <v>633.33333333333337</v>
      </c>
    </row>
    <row r="33" spans="1:8" ht="18.75" thickBot="1">
      <c r="A33" s="88"/>
      <c r="B33" s="6" t="s">
        <v>9</v>
      </c>
      <c r="C33" s="7">
        <v>8.3333333333333321</v>
      </c>
      <c r="D33" s="7">
        <v>0</v>
      </c>
      <c r="E33" s="7">
        <v>2.6856240126382307</v>
      </c>
      <c r="F33" s="7">
        <v>0</v>
      </c>
      <c r="G33" s="7">
        <v>0</v>
      </c>
      <c r="H33" s="7">
        <v>-1.4018691588785046</v>
      </c>
    </row>
    <row r="34" spans="1:8" ht="18.75" thickBot="1">
      <c r="A34" s="88" t="s">
        <v>22</v>
      </c>
      <c r="B34" s="4" t="s">
        <v>8</v>
      </c>
      <c r="C34" s="5">
        <v>450</v>
      </c>
      <c r="D34" s="5">
        <v>375</v>
      </c>
      <c r="E34" s="5">
        <v>391.66666666666669</v>
      </c>
      <c r="F34" s="5">
        <v>450</v>
      </c>
      <c r="G34" s="5">
        <v>450</v>
      </c>
      <c r="H34" s="5">
        <v>483.33333333333331</v>
      </c>
    </row>
    <row r="35" spans="1:8" ht="18.75" thickBot="1">
      <c r="A35" s="88"/>
      <c r="B35" s="6" t="s">
        <v>9</v>
      </c>
      <c r="C35" s="7">
        <v>0</v>
      </c>
      <c r="D35" s="7">
        <v>0</v>
      </c>
      <c r="E35" s="7">
        <v>-2</v>
      </c>
      <c r="F35" s="7">
        <v>0</v>
      </c>
      <c r="G35" s="7">
        <v>12.5</v>
      </c>
      <c r="H35" s="7">
        <v>-3.4000000000000004</v>
      </c>
    </row>
    <row r="36" spans="1:8" ht="18.75" thickBot="1">
      <c r="A36" s="88" t="s">
        <v>23</v>
      </c>
      <c r="B36" s="4" t="s">
        <v>8</v>
      </c>
      <c r="C36" s="5">
        <v>3500</v>
      </c>
      <c r="D36" s="5">
        <v>3300</v>
      </c>
      <c r="E36" s="5">
        <v>3500</v>
      </c>
      <c r="F36" s="5">
        <v>3270</v>
      </c>
      <c r="G36" s="5">
        <v>3270</v>
      </c>
      <c r="H36" s="5">
        <v>3300</v>
      </c>
    </row>
    <row r="37" spans="1:8" ht="18.75" thickBot="1">
      <c r="A37" s="88"/>
      <c r="B37" s="6" t="s">
        <v>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18.75" thickBot="1">
      <c r="A38" s="88" t="s">
        <v>24</v>
      </c>
      <c r="B38" s="4" t="s">
        <v>8</v>
      </c>
      <c r="C38" s="5">
        <v>6850</v>
      </c>
      <c r="D38" s="5">
        <v>6850</v>
      </c>
      <c r="E38" s="5">
        <v>7000</v>
      </c>
      <c r="F38" s="5">
        <v>6815</v>
      </c>
      <c r="G38" s="5">
        <v>6815</v>
      </c>
      <c r="H38" s="5">
        <v>6850</v>
      </c>
    </row>
    <row r="39" spans="1:8" ht="18.75" thickBot="1">
      <c r="A39" s="88"/>
      <c r="B39" s="6" t="s">
        <v>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18.75" thickBot="1">
      <c r="A40" s="88" t="s">
        <v>53</v>
      </c>
      <c r="B40" s="4" t="s">
        <v>8</v>
      </c>
      <c r="C40" s="5">
        <v>1300</v>
      </c>
      <c r="D40" s="5">
        <v>1233.3333333333333</v>
      </c>
      <c r="E40" s="5">
        <v>1166.6666666666667</v>
      </c>
      <c r="F40" s="5">
        <v>1200</v>
      </c>
      <c r="G40" s="5">
        <v>1200</v>
      </c>
      <c r="H40" s="5">
        <v>1266.6666666666667</v>
      </c>
    </row>
    <row r="41" spans="1:8" ht="18.75" thickBot="1">
      <c r="A41" s="88"/>
      <c r="B41" s="6" t="s">
        <v>9</v>
      </c>
      <c r="C41" s="7">
        <v>0</v>
      </c>
      <c r="D41" s="7">
        <v>0</v>
      </c>
      <c r="E41" s="7">
        <v>-2.75</v>
      </c>
      <c r="F41" s="7">
        <v>0</v>
      </c>
      <c r="G41" s="7">
        <v>0</v>
      </c>
      <c r="H41" s="7">
        <v>2.7575020275750202</v>
      </c>
    </row>
    <row r="42" spans="1:8" ht="18.75" thickBot="1">
      <c r="A42" s="88" t="s">
        <v>25</v>
      </c>
      <c r="B42" s="4" t="s">
        <v>8</v>
      </c>
      <c r="C42" s="5">
        <v>3000</v>
      </c>
      <c r="D42" s="5">
        <v>2800</v>
      </c>
      <c r="E42" s="5">
        <v>2000</v>
      </c>
      <c r="F42" s="5">
        <v>1800</v>
      </c>
      <c r="G42" s="5">
        <v>2400</v>
      </c>
      <c r="H42" s="5">
        <v>2500</v>
      </c>
    </row>
    <row r="43" spans="1:8" ht="18.75" thickBot="1">
      <c r="A43" s="88"/>
      <c r="B43" s="6" t="s">
        <v>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ht="18.75" thickBot="1">
      <c r="A44" s="88" t="s">
        <v>26</v>
      </c>
      <c r="B44" s="4" t="s">
        <v>8</v>
      </c>
      <c r="C44" s="5">
        <v>3000</v>
      </c>
      <c r="D44" s="5">
        <v>2800</v>
      </c>
      <c r="E44" s="5">
        <v>2500</v>
      </c>
      <c r="F44" s="5">
        <v>2000</v>
      </c>
      <c r="G44" s="5">
        <v>3000</v>
      </c>
      <c r="H44" s="5">
        <v>2500</v>
      </c>
    </row>
    <row r="45" spans="1:8" ht="18.75" thickBot="1">
      <c r="A45" s="88"/>
      <c r="B45" s="6" t="s">
        <v>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</row>
    <row r="46" spans="1:8" ht="18.75" thickBot="1">
      <c r="A46" s="88" t="s">
        <v>65</v>
      </c>
      <c r="B46" s="4" t="s">
        <v>8</v>
      </c>
      <c r="C46" s="5">
        <v>5200</v>
      </c>
      <c r="D46" s="5">
        <v>5433.333333333333</v>
      </c>
      <c r="E46" s="5">
        <v>5500</v>
      </c>
      <c r="F46" s="5">
        <v>6000</v>
      </c>
      <c r="G46" s="5">
        <v>5500</v>
      </c>
      <c r="H46" s="5">
        <v>5200</v>
      </c>
    </row>
    <row r="47" spans="1:8" ht="18.75" thickBot="1">
      <c r="A47" s="88"/>
      <c r="B47" s="6" t="s">
        <v>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0.63866847300174179</v>
      </c>
    </row>
    <row r="48" spans="1:8" ht="18.75" thickBot="1">
      <c r="A48" s="88" t="s">
        <v>69</v>
      </c>
      <c r="B48" s="4" t="s">
        <v>8</v>
      </c>
      <c r="C48" s="5">
        <v>1000</v>
      </c>
      <c r="D48" s="5">
        <v>1000</v>
      </c>
      <c r="E48" s="5">
        <v>1000</v>
      </c>
      <c r="F48" s="5">
        <v>1000</v>
      </c>
      <c r="G48" s="5">
        <v>1000</v>
      </c>
      <c r="H48" s="5">
        <v>958.33333333333337</v>
      </c>
    </row>
    <row r="49" spans="1:8" ht="18.75" thickBot="1">
      <c r="A49" s="88"/>
      <c r="B49" s="6" t="s">
        <v>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-1.7435897435897436</v>
      </c>
    </row>
    <row r="50" spans="1:8" s="33" customFormat="1" ht="18.75" thickBot="1">
      <c r="A50" s="88" t="s">
        <v>67</v>
      </c>
      <c r="B50" s="32" t="s">
        <v>8</v>
      </c>
      <c r="C50" s="5">
        <v>950</v>
      </c>
      <c r="D50" s="5">
        <v>1000</v>
      </c>
      <c r="E50" s="5">
        <v>1000</v>
      </c>
      <c r="F50" s="5">
        <v>900</v>
      </c>
      <c r="G50" s="5">
        <v>1000</v>
      </c>
      <c r="H50" s="5">
        <v>950</v>
      </c>
    </row>
    <row r="51" spans="1:8" s="33" customFormat="1" ht="18.75" thickBot="1">
      <c r="A51" s="88"/>
      <c r="B51" s="6" t="s">
        <v>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-0.83507306889352806</v>
      </c>
    </row>
    <row r="52" spans="1:8" ht="18.75" thickBot="1">
      <c r="A52" s="88" t="s">
        <v>27</v>
      </c>
      <c r="B52" s="4" t="s">
        <v>8</v>
      </c>
      <c r="C52" s="5">
        <v>450</v>
      </c>
      <c r="D52" s="5">
        <v>500</v>
      </c>
      <c r="E52" s="5">
        <v>500</v>
      </c>
      <c r="F52" s="5">
        <v>450</v>
      </c>
      <c r="G52" s="5">
        <v>400</v>
      </c>
      <c r="H52" s="5">
        <v>500</v>
      </c>
    </row>
    <row r="53" spans="1:8" ht="18.75" thickBot="1">
      <c r="A53" s="88"/>
      <c r="B53" s="6" t="s">
        <v>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s="33" customFormat="1" ht="18.75" thickBot="1">
      <c r="A54" s="88" t="s">
        <v>68</v>
      </c>
      <c r="B54" s="32" t="s">
        <v>8</v>
      </c>
      <c r="C54" s="5">
        <v>350</v>
      </c>
      <c r="D54" s="5">
        <v>350</v>
      </c>
      <c r="E54" s="5">
        <v>350</v>
      </c>
      <c r="F54" s="5">
        <v>350</v>
      </c>
      <c r="G54" s="5">
        <v>350</v>
      </c>
      <c r="H54" s="5">
        <v>350</v>
      </c>
    </row>
    <row r="55" spans="1:8" s="33" customFormat="1" ht="18.75" thickBot="1">
      <c r="A55" s="88"/>
      <c r="B55" s="6" t="s">
        <v>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ht="18.75" thickBot="1">
      <c r="A56" s="88" t="s">
        <v>28</v>
      </c>
      <c r="B56" s="4" t="s">
        <v>8</v>
      </c>
      <c r="C56" s="5">
        <v>71000</v>
      </c>
      <c r="D56" s="5">
        <v>68666.666666666672</v>
      </c>
      <c r="E56" s="5">
        <v>75000</v>
      </c>
      <c r="F56" s="5">
        <v>76000</v>
      </c>
      <c r="G56" s="5">
        <v>75000</v>
      </c>
      <c r="H56" s="5">
        <v>72000</v>
      </c>
    </row>
    <row r="57" spans="1:8" ht="18.75" thickBot="1">
      <c r="A57" s="88"/>
      <c r="B57" s="6" t="s">
        <v>9</v>
      </c>
      <c r="C57" s="7">
        <v>0</v>
      </c>
      <c r="D57" s="7">
        <v>0</v>
      </c>
      <c r="E57" s="7">
        <v>-0.22217196376069287</v>
      </c>
      <c r="F57" s="7">
        <v>0</v>
      </c>
      <c r="G57" s="7">
        <v>0</v>
      </c>
      <c r="H57" s="7">
        <v>0</v>
      </c>
    </row>
    <row r="58" spans="1:8" ht="18.75" thickBot="1">
      <c r="A58" s="88" t="s">
        <v>29</v>
      </c>
      <c r="B58" s="4" t="s">
        <v>8</v>
      </c>
      <c r="C58" s="5">
        <v>71000</v>
      </c>
      <c r="D58" s="5">
        <v>68666.666666666672</v>
      </c>
      <c r="E58" s="5">
        <v>74500</v>
      </c>
      <c r="F58" s="5">
        <v>76000</v>
      </c>
      <c r="G58" s="5">
        <v>75000</v>
      </c>
      <c r="H58" s="5">
        <v>72000</v>
      </c>
    </row>
    <row r="59" spans="1:8" ht="18.75" thickBot="1">
      <c r="A59" s="88"/>
      <c r="B59" s="6" t="s">
        <v>9</v>
      </c>
      <c r="C59" s="7">
        <v>0</v>
      </c>
      <c r="D59" s="7">
        <v>0</v>
      </c>
      <c r="E59" s="7">
        <v>-0.66666666666666674</v>
      </c>
      <c r="F59" s="7">
        <v>0</v>
      </c>
      <c r="G59" s="7">
        <v>0</v>
      </c>
      <c r="H59" s="7">
        <v>0</v>
      </c>
    </row>
    <row r="60" spans="1:8" ht="18.75" thickBot="1">
      <c r="A60" s="88" t="s">
        <v>30</v>
      </c>
      <c r="B60" s="4" t="s">
        <v>8</v>
      </c>
      <c r="C60" s="5">
        <v>480000</v>
      </c>
      <c r="D60" s="5">
        <v>490000</v>
      </c>
      <c r="E60" s="5">
        <v>498333.33333333331</v>
      </c>
      <c r="F60" s="5">
        <v>510000</v>
      </c>
      <c r="G60" s="5">
        <v>490000</v>
      </c>
      <c r="H60" s="5">
        <v>490000</v>
      </c>
    </row>
    <row r="61" spans="1:8" ht="18.75" thickBot="1">
      <c r="A61" s="88"/>
      <c r="B61" s="6" t="s">
        <v>9</v>
      </c>
      <c r="C61" s="7">
        <v>0</v>
      </c>
      <c r="D61" s="7">
        <v>0</v>
      </c>
      <c r="E61" s="7">
        <v>1.7006122448979593</v>
      </c>
      <c r="F61" s="7">
        <v>0</v>
      </c>
      <c r="G61" s="7">
        <v>0</v>
      </c>
      <c r="H61" s="7">
        <v>0</v>
      </c>
    </row>
    <row r="62" spans="1:8" ht="18.75" thickBot="1">
      <c r="A62" s="88" t="s">
        <v>31</v>
      </c>
      <c r="B62" s="4" t="s">
        <v>8</v>
      </c>
      <c r="C62" s="5">
        <v>480000</v>
      </c>
      <c r="D62" s="5">
        <v>490000</v>
      </c>
      <c r="E62" s="5">
        <v>497166.66666666669</v>
      </c>
      <c r="F62" s="5">
        <v>510000</v>
      </c>
      <c r="G62" s="5">
        <v>490000</v>
      </c>
      <c r="H62" s="5">
        <v>490000</v>
      </c>
    </row>
    <row r="63" spans="1:8" ht="18.75" thickBot="1">
      <c r="A63" s="88"/>
      <c r="B63" s="6" t="s">
        <v>9</v>
      </c>
      <c r="C63" s="7">
        <v>0</v>
      </c>
      <c r="D63" s="7">
        <v>0</v>
      </c>
      <c r="E63" s="7">
        <v>0.43777777777777782</v>
      </c>
      <c r="F63" s="7">
        <v>0</v>
      </c>
      <c r="G63" s="7">
        <v>0</v>
      </c>
      <c r="H63" s="7">
        <v>0</v>
      </c>
    </row>
    <row r="64" spans="1:8">
      <c r="A64" s="86" t="s">
        <v>54</v>
      </c>
      <c r="B64" s="87"/>
      <c r="C64" s="87"/>
      <c r="D64" s="87"/>
      <c r="E64" s="89"/>
      <c r="F64" s="8"/>
      <c r="G64" s="89"/>
      <c r="H64" s="91"/>
    </row>
    <row r="65" spans="1:8" ht="11.25" customHeight="1">
      <c r="A65" s="9" t="s">
        <v>55</v>
      </c>
      <c r="B65" s="9"/>
      <c r="C65" s="9"/>
      <c r="D65" s="9"/>
      <c r="E65" s="89"/>
      <c r="F65" s="8"/>
      <c r="G65" s="89"/>
      <c r="H65" s="91"/>
    </row>
    <row r="66" spans="1:8">
      <c r="A66" s="93"/>
      <c r="B66" s="93"/>
      <c r="C66" s="93"/>
      <c r="D66" s="93"/>
      <c r="E66" s="90"/>
      <c r="G66" s="90"/>
      <c r="H66" s="92"/>
    </row>
  </sheetData>
  <mergeCells count="36">
    <mergeCell ref="G64:G66"/>
    <mergeCell ref="H64:H66"/>
    <mergeCell ref="E64:E66"/>
    <mergeCell ref="A40:A41"/>
    <mergeCell ref="A42:A43"/>
    <mergeCell ref="A44:A45"/>
    <mergeCell ref="A46:A47"/>
    <mergeCell ref="A48:A49"/>
    <mergeCell ref="A50:A51"/>
    <mergeCell ref="A54:A55"/>
    <mergeCell ref="A52:A53"/>
    <mergeCell ref="A66:D66"/>
    <mergeCell ref="A56:A57"/>
    <mergeCell ref="A58:A59"/>
    <mergeCell ref="A60:A61"/>
    <mergeCell ref="A62:A63"/>
    <mergeCell ref="A64:D64"/>
    <mergeCell ref="A14:A15"/>
    <mergeCell ref="A18:A19"/>
    <mergeCell ref="A20:A21"/>
    <mergeCell ref="A22:A23"/>
    <mergeCell ref="A24:A25"/>
    <mergeCell ref="A26:A27"/>
    <mergeCell ref="A28:A29"/>
    <mergeCell ref="A30:A31"/>
    <mergeCell ref="A32:A33"/>
    <mergeCell ref="A16:A17"/>
    <mergeCell ref="A34:A35"/>
    <mergeCell ref="A36:A37"/>
    <mergeCell ref="A38:A39"/>
    <mergeCell ref="A12:A13"/>
    <mergeCell ref="A4:B5"/>
    <mergeCell ref="C4:H4"/>
    <mergeCell ref="A6:A7"/>
    <mergeCell ref="A8:A9"/>
    <mergeCell ref="A10:A1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H63"/>
    </sheetView>
  </sheetViews>
  <sheetFormatPr baseColWidth="10" defaultRowHeight="18"/>
  <cols>
    <col min="1" max="1" width="49.28515625" style="1" customWidth="1"/>
    <col min="2" max="2" width="13" style="1" bestFit="1" customWidth="1"/>
    <col min="3" max="4" width="13.5703125" style="1" bestFit="1" customWidth="1"/>
    <col min="5" max="6" width="13.5703125" style="1" customWidth="1"/>
    <col min="7" max="8" width="13.5703125" style="1" bestFit="1" customWidth="1"/>
    <col min="9" max="16384" width="11.42578125" style="1"/>
  </cols>
  <sheetData>
    <row r="1" spans="1:8">
      <c r="A1" s="82" t="s">
        <v>77</v>
      </c>
    </row>
    <row r="2" spans="1:8" ht="3" customHeight="1"/>
    <row r="3" spans="1:8" ht="7.5" customHeight="1" thickBot="1"/>
    <row r="4" spans="1:8" ht="18.75" customHeight="1" thickBot="1">
      <c r="A4" s="2" t="s">
        <v>32</v>
      </c>
      <c r="B4" s="2"/>
      <c r="C4" s="85" t="s">
        <v>0</v>
      </c>
      <c r="D4" s="85"/>
      <c r="E4" s="85"/>
      <c r="F4" s="85"/>
      <c r="G4" s="85"/>
      <c r="H4" s="85"/>
    </row>
    <row r="5" spans="1:8" ht="16.5" customHeight="1" thickBot="1">
      <c r="A5" s="2"/>
      <c r="B5" s="2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8" ht="18.75" thickBot="1">
      <c r="A6" s="83" t="s">
        <v>58</v>
      </c>
      <c r="B6" s="4" t="s">
        <v>8</v>
      </c>
      <c r="C6" s="5">
        <f>'MARCHE DANTOKPA'!I3</f>
        <v>241.18374490842871</v>
      </c>
      <c r="D6" s="5">
        <f>'MARCHE OUANDO'!I3</f>
        <v>222.54073892611893</v>
      </c>
      <c r="E6" s="5">
        <f>'MARCHE ARZEKE'!I3</f>
        <v>248.85210786646749</v>
      </c>
      <c r="F6" s="5">
        <f>'MARCHE ST KOUAGOU'!I3</f>
        <v>216.37492064778425</v>
      </c>
      <c r="G6" s="5">
        <f>'MARCHE BOHICON'!I3</f>
        <v>212.76595744680853</v>
      </c>
      <c r="H6" s="5">
        <f>'MARCHE LOKOSSA'!I3</f>
        <v>228.12736145961625</v>
      </c>
    </row>
    <row r="7" spans="1:8" ht="18.75" thickBot="1">
      <c r="A7" s="83"/>
      <c r="B7" s="6" t="s">
        <v>9</v>
      </c>
      <c r="C7" s="7">
        <f>((MROUND(C6,1)-MROUND('Semaine Précédente'!C6,1))/MROUND('Semaine Précédente'!C6,1)*100)</f>
        <v>-2.42914979757085</v>
      </c>
      <c r="D7" s="7">
        <f>((MROUND(D6,1)-MROUND('Semaine Précédente'!D6,1))/MROUND('Semaine Précédente'!D6,1)*100)</f>
        <v>0.45045045045045046</v>
      </c>
      <c r="E7" s="7">
        <f>((MROUND(E6,1)-MROUND('Semaine Précédente'!E6,1))/MROUND('Semaine Précédente'!E6,1)*100)</f>
        <v>-4.9618320610687023</v>
      </c>
      <c r="F7" s="7">
        <f>((MROUND(F6,1)-MROUND('Semaine Précédente'!F6,1))/MROUND('Semaine Précédente'!F6,1)*100)</f>
        <v>0.93457943925233633</v>
      </c>
      <c r="G7" s="7">
        <f>((MROUND(G6,1)-MROUND('Semaine Précédente'!G6,1))/MROUND('Semaine Précédente'!G6,1)*100)</f>
        <v>-0.93023255813953487</v>
      </c>
      <c r="H7" s="7">
        <f>((MROUND(H6,1)-MROUND('Semaine Précédente'!H6,1))/MROUND('Semaine Précédente'!H6,1)*100)</f>
        <v>0.88495575221238942</v>
      </c>
    </row>
    <row r="8" spans="1:8" ht="18.75" thickBot="1">
      <c r="A8" s="83" t="s">
        <v>10</v>
      </c>
      <c r="B8" s="4" t="s">
        <v>8</v>
      </c>
      <c r="C8" s="5">
        <f>'MARCHE DANTOKPA'!I4</f>
        <v>496.03174603174602</v>
      </c>
      <c r="D8" s="5">
        <f>'MARCHE OUANDO'!I4</f>
        <v>497.03989172320126</v>
      </c>
      <c r="E8" s="5">
        <f>'MARCHE ARZEKE'!I4</f>
        <v>501.44064870513211</v>
      </c>
      <c r="F8" s="5">
        <f>'MARCHE ST KOUAGOU'!I4</f>
        <v>512.65436037521306</v>
      </c>
      <c r="G8" s="5">
        <f>'MARCHE BOHICON'!I4</f>
        <v>510.20408163265307</v>
      </c>
      <c r="H8" s="5">
        <f>'MARCHE LOKOSSA'!I4</f>
        <v>455.69044979964565</v>
      </c>
    </row>
    <row r="9" spans="1:8" ht="18.75" thickBot="1">
      <c r="A9" s="83"/>
      <c r="B9" s="6" t="s">
        <v>9</v>
      </c>
      <c r="C9" s="7">
        <f>((MROUND(C8,1)-MROUND('Semaine Précédente'!C8,1))/MROUND('Semaine Précédente'!C8,1)*100)</f>
        <v>1.2244897959183674</v>
      </c>
      <c r="D9" s="7">
        <f>((MROUND(D8,1)-MROUND('Semaine Précédente'!D8,1))/MROUND('Semaine Précédente'!D8,1)*100)</f>
        <v>0</v>
      </c>
      <c r="E9" s="7">
        <f>((MROUND(E8,1)-MROUND('Semaine Précédente'!E8,1))/MROUND('Semaine Précédente'!E8,1)*100)</f>
        <v>0.2</v>
      </c>
      <c r="F9" s="7">
        <f>((MROUND(F8,1)-MROUND('Semaine Précédente'!F8,1))/MROUND('Semaine Précédente'!F8,1)*100)</f>
        <v>-0.38834951456310679</v>
      </c>
      <c r="G9" s="7">
        <f>((MROUND(G8,1)-MROUND('Semaine Précédente'!G8,1))/MROUND('Semaine Précédente'!G8,1)*100)</f>
        <v>3.0303030303030303</v>
      </c>
      <c r="H9" s="7">
        <f>((MROUND(H8,1)-MROUND('Semaine Précédente'!H8,1))/MROUND('Semaine Précédente'!H8,1)*100)</f>
        <v>-3.79746835443038</v>
      </c>
    </row>
    <row r="10" spans="1:8" ht="18.75" thickBot="1">
      <c r="A10" s="83" t="s">
        <v>11</v>
      </c>
      <c r="B10" s="4" t="s">
        <v>8</v>
      </c>
      <c r="C10" s="5">
        <f>'MARCHE DANTOKPA'!I5</f>
        <v>383.87715930902112</v>
      </c>
      <c r="D10" s="5">
        <f>'MARCHE OUANDO'!I5</f>
        <v>347.60335509517523</v>
      </c>
      <c r="E10" s="5">
        <f>'MARCHE ARZEKE'!I5</f>
        <v>368.02590291135681</v>
      </c>
      <c r="F10" s="5">
        <f>'MARCHE ST KOUAGOU'!I5</f>
        <v>220.5216423523708</v>
      </c>
      <c r="G10" s="5">
        <f>'MARCHE BOHICON'!I5</f>
        <v>381.26361655773417</v>
      </c>
      <c r="H10" s="5">
        <f>'MARCHE LOKOSSA'!I5</f>
        <v>488.24298107961221</v>
      </c>
    </row>
    <row r="11" spans="1:8" ht="18.75" thickBot="1">
      <c r="A11" s="83"/>
      <c r="B11" s="6" t="s">
        <v>9</v>
      </c>
      <c r="C11" s="7">
        <f>((MROUND(C10,1)-MROUND('Semaine Précédente'!C10,1))/MROUND('Semaine Précédente'!C10,1)*100)</f>
        <v>1.8567639257294428</v>
      </c>
      <c r="D11" s="7">
        <f>((MROUND(D10,1)-MROUND('Semaine Précédente'!D10,1))/MROUND('Semaine Précédente'!D10,1)*100)</f>
        <v>0.28818443804034583</v>
      </c>
      <c r="E11" s="7">
        <f>((MROUND(E10,1)-MROUND('Semaine Précédente'!E10,1))/MROUND('Semaine Précédente'!E10,1)*100)</f>
        <v>0.27247956403269752</v>
      </c>
      <c r="F11" s="7">
        <f>((MROUND(F10,1)-MROUND('Semaine Précédente'!F10,1))/MROUND('Semaine Précédente'!F10,1)*100)</f>
        <v>0.45454545454545453</v>
      </c>
      <c r="G11" s="7">
        <f>((MROUND(G10,1)-MROUND('Semaine Précédente'!G10,1))/MROUND('Semaine Précédente'!G10,1)*100)</f>
        <v>1.6</v>
      </c>
      <c r="H11" s="7">
        <f>((MROUND(H10,1)-MROUND('Semaine Précédente'!H10,1))/MROUND('Semaine Précédente'!H10,1)*100)</f>
        <v>2.736842105263158</v>
      </c>
    </row>
    <row r="12" spans="1:8" ht="18.75" thickBot="1">
      <c r="A12" s="83" t="s">
        <v>12</v>
      </c>
      <c r="B12" s="4" t="s">
        <v>8</v>
      </c>
      <c r="C12" s="5">
        <f>'MARCHE DANTOKPA'!I6</f>
        <v>431.49946062567432</v>
      </c>
      <c r="D12" s="5">
        <f>'MARCHE OUANDO'!I6</f>
        <v>366.11917292417507</v>
      </c>
      <c r="E12" s="5">
        <f>'MARCHE ARZEKE'!I6</f>
        <v>384.6075708180324</v>
      </c>
      <c r="F12" s="5">
        <f>'MARCHE ST KOUAGOU'!I6</f>
        <v>240.07056798434215</v>
      </c>
      <c r="G12" s="5">
        <f>'MARCHE BOHICON'!I6</f>
        <v>448.14340588988472</v>
      </c>
      <c r="H12" s="5">
        <f>'MARCHE LOKOSSA'!I6</f>
        <v>500.28136930121747</v>
      </c>
    </row>
    <row r="13" spans="1:8" ht="18.75" thickBot="1">
      <c r="A13" s="83"/>
      <c r="B13" s="6" t="s">
        <v>9</v>
      </c>
      <c r="C13" s="7">
        <f>((MROUND(C12,1)-MROUND('Semaine Précédente'!C12,1))/MROUND('Semaine Précédente'!C12,1)*100)</f>
        <v>0.7009345794392523</v>
      </c>
      <c r="D13" s="7">
        <f>((MROUND(D12,1)-MROUND('Semaine Précédente'!D12,1))/MROUND('Semaine Précédente'!D12,1)*100)</f>
        <v>0</v>
      </c>
      <c r="E13" s="7">
        <f>((MROUND(E12,1)-MROUND('Semaine Précédente'!E12,1))/MROUND('Semaine Précédente'!E12,1)*100)</f>
        <v>-0.2590673575129534</v>
      </c>
      <c r="F13" s="7">
        <f>((MROUND(F12,1)-MROUND('Semaine Précédente'!F12,1))/MROUND('Semaine Précédente'!F12,1)*100)</f>
        <v>0.84033613445378152</v>
      </c>
      <c r="G13" s="7">
        <f>((MROUND(G12,1)-MROUND('Semaine Précédente'!G12,1))/MROUND('Semaine Précédente'!G12,1)*100)</f>
        <v>0.44843049327354262</v>
      </c>
      <c r="H13" s="7">
        <f>((MROUND(H12,1)-MROUND('Semaine Précédente'!H12,1))/MROUND('Semaine Précédente'!H12,1)*100)</f>
        <v>1.6260162601626018</v>
      </c>
    </row>
    <row r="14" spans="1:8" ht="18.75" thickBot="1">
      <c r="A14" s="83" t="s">
        <v>13</v>
      </c>
      <c r="B14" s="4" t="s">
        <v>8</v>
      </c>
      <c r="C14" s="5">
        <f>'MARCHE DANTOKPA'!I7</f>
        <v>446.4285714285715</v>
      </c>
      <c r="D14" s="5">
        <f>'MARCHE OUANDO'!I7</f>
        <v>371.44124945978018</v>
      </c>
      <c r="E14" s="5">
        <f>'MARCHE ARZEKE'!I7</f>
        <v>323.88405812454249</v>
      </c>
      <c r="F14" s="5">
        <f>'MARCHE ST KOUAGOU'!I7</f>
        <v>390.84907373563561</v>
      </c>
      <c r="G14" s="5">
        <f>'MARCHE BOHICON'!I7</f>
        <v>402.68456375838929</v>
      </c>
      <c r="H14" s="5">
        <f>'MARCHE LOKOSSA'!I7</f>
        <v>383.55504129433081</v>
      </c>
    </row>
    <row r="15" spans="1:8" ht="18.75" thickBot="1">
      <c r="A15" s="83"/>
      <c r="B15" s="6" t="s">
        <v>9</v>
      </c>
      <c r="C15" s="7">
        <f>((MROUND(C14,1)-MROUND('Semaine Précédente'!C14,1))/MROUND('Semaine Précédente'!C14,1)*100)</f>
        <v>0.90497737556561098</v>
      </c>
      <c r="D15" s="7">
        <f>((MROUND(D14,1)-MROUND('Semaine Précédente'!D14,1))/MROUND('Semaine Précédente'!D14,1)*100)</f>
        <v>0</v>
      </c>
      <c r="E15" s="7">
        <f>((MROUND(E14,1)-MROUND('Semaine Précédente'!E14,1))/MROUND('Semaine Précédente'!E14,1)*100)</f>
        <v>-2.9940119760479043</v>
      </c>
      <c r="F15" s="7">
        <f>((MROUND(F14,1)-MROUND('Semaine Précédente'!F14,1))/MROUND('Semaine Précédente'!F14,1)*100)</f>
        <v>0.51413881748071977</v>
      </c>
      <c r="G15" s="7">
        <f>((MROUND(G14,1)-MROUND('Semaine Précédente'!G14,1))/MROUND('Semaine Précédente'!G14,1)*100)</f>
        <v>6.3324538258575203</v>
      </c>
      <c r="H15" s="7">
        <f>((MROUND(H14,1)-MROUND('Semaine Précédente'!H14,1))/MROUND('Semaine Précédente'!H14,1)*100)</f>
        <v>-1.5384615384615385</v>
      </c>
    </row>
    <row r="16" spans="1:8" s="33" customFormat="1" ht="18.75" thickBot="1">
      <c r="A16" s="83" t="s">
        <v>64</v>
      </c>
      <c r="B16" s="32" t="s">
        <v>8</v>
      </c>
      <c r="C16" s="5">
        <f>'MARCHE DANTOKPA'!I8</f>
        <v>451.26353790613717</v>
      </c>
      <c r="D16" s="5">
        <f>'MARCHE OUANDO'!I8</f>
        <v>496.36404652016523</v>
      </c>
      <c r="E16" s="5">
        <f>'MARCHE ARZEKE'!I8</f>
        <v>500</v>
      </c>
      <c r="F16" s="5">
        <f>'MARCHE ST KOUAGOU'!I8</f>
        <v>500</v>
      </c>
      <c r="G16" s="5">
        <f>'MARCHE BOHICON'!I8</f>
        <v>500</v>
      </c>
      <c r="H16" s="5">
        <f>'MARCHE LOKOSSA'!I8</f>
        <v>507.04706916785887</v>
      </c>
    </row>
    <row r="17" spans="1:9" s="33" customFormat="1" ht="18.75" thickBot="1">
      <c r="A17" s="83"/>
      <c r="B17" s="6" t="s">
        <v>9</v>
      </c>
      <c r="C17" s="7">
        <f>((MROUND(C16,1)-MROUND('Semaine Précédente'!C16,1))/MROUND('Semaine Précédente'!C16,1)*100)</f>
        <v>1.348314606741573</v>
      </c>
      <c r="D17" s="7">
        <f>((MROUND(D16,1)-MROUND('Semaine Précédente'!D16,1))/MROUND('Semaine Précédente'!D16,1)*100)</f>
        <v>0</v>
      </c>
      <c r="E17" s="7">
        <f>((MROUND(E16,1)-MROUND('Semaine Précédente'!E16,1))/MROUND('Semaine Précédente'!E16,1)*100)</f>
        <v>0</v>
      </c>
      <c r="F17" s="7">
        <f>((MROUND(F16,1)-MROUND('Semaine Précédente'!F16,1))/MROUND('Semaine Précédente'!F16,1)*100)</f>
        <v>0</v>
      </c>
      <c r="G17" s="7">
        <f>((MROUND(G16,1)-MROUND('Semaine Précédente'!G16,1))/MROUND('Semaine Précédente'!G16,1)*100)</f>
        <v>0</v>
      </c>
      <c r="H17" s="7">
        <f>((MROUND(H16,1)-MROUND('Semaine Précédente'!H16,1))/MROUND('Semaine Précédente'!H16,1)*100)</f>
        <v>0</v>
      </c>
    </row>
    <row r="18" spans="1:9" ht="18.75" thickBot="1">
      <c r="A18" s="83" t="s">
        <v>43</v>
      </c>
      <c r="B18" s="4" t="s">
        <v>8</v>
      </c>
      <c r="C18" s="5">
        <f>'MARCHE DANTOKPA'!I9</f>
        <v>684.26197458455511</v>
      </c>
      <c r="D18" s="5">
        <f>'MARCHE OUANDO'!I9</f>
        <v>614.5640650361803</v>
      </c>
      <c r="E18" s="5">
        <f>'MARCHE ARZEKE'!I9</f>
        <v>615.83694610211012</v>
      </c>
      <c r="F18" s="5">
        <f>'MARCHE ST KOUAGOU'!I9</f>
        <v>597.54396658819303</v>
      </c>
      <c r="G18" s="5">
        <f>'MARCHE BOHICON'!I9</f>
        <v>461.89376443418013</v>
      </c>
      <c r="H18" s="5">
        <f>'MARCHE LOKOSSA'!I9</f>
        <v>591.01361225108042</v>
      </c>
    </row>
    <row r="19" spans="1:9" ht="18.75" thickBot="1">
      <c r="A19" s="83"/>
      <c r="B19" s="6" t="s">
        <v>9</v>
      </c>
      <c r="C19" s="7">
        <f>((MROUND(C18,1)-MROUND('Semaine Précédente'!C18,1))/MROUND('Semaine Précédente'!C18,1)*100)</f>
        <v>1.1834319526627219</v>
      </c>
      <c r="D19" s="7">
        <f>((MROUND(D18,1)-MROUND('Semaine Précédente'!D18,1))/MROUND('Semaine Précédente'!D18,1)*100)</f>
        <v>0</v>
      </c>
      <c r="E19" s="7">
        <f>((MROUND(E18,1)-MROUND('Semaine Précédente'!E18,1))/MROUND('Semaine Précédente'!E18,1)*100)</f>
        <v>-0.16207455429497569</v>
      </c>
      <c r="F19" s="7">
        <f>((MROUND(F18,1)-MROUND('Semaine Précédente'!F18,1))/MROUND('Semaine Précédente'!F18,1)*100)</f>
        <v>0.33557046979865773</v>
      </c>
      <c r="G19" s="7">
        <f>((MROUND(G18,1)-MROUND('Semaine Précédente'!G18,1))/MROUND('Semaine Précédente'!G18,1)*100)</f>
        <v>-2.3255813953488373</v>
      </c>
      <c r="H19" s="7">
        <f>((MROUND(H18,1)-MROUND('Semaine Précédente'!H18,1))/MROUND('Semaine Précédente'!H18,1)*100)</f>
        <v>1.1986301369863013</v>
      </c>
    </row>
    <row r="20" spans="1:9" ht="18.75" thickBot="1">
      <c r="A20" s="83" t="s">
        <v>15</v>
      </c>
      <c r="B20" s="4" t="s">
        <v>8</v>
      </c>
      <c r="C20" s="5">
        <f>'MARCHE DANTOKPA'!I10</f>
        <v>234.41162681669013</v>
      </c>
      <c r="D20" s="5">
        <f>'MARCHE OUANDO'!I10</f>
        <v>359.50489530983037</v>
      </c>
      <c r="E20" s="5">
        <f>'MARCHE ARZEKE'!I10</f>
        <v>349.46604101748881</v>
      </c>
      <c r="F20" s="5">
        <f>'MARCHE ST KOUAGOU'!I10</f>
        <v>168.91997948121204</v>
      </c>
      <c r="G20" s="5">
        <f>'MARCHE BOHICON'!I10</f>
        <v>425</v>
      </c>
      <c r="H20" s="5">
        <f>'MARCHE LOKOSSA'!I10</f>
        <v>342.7958395032428</v>
      </c>
      <c r="I20" s="40"/>
    </row>
    <row r="21" spans="1:9" ht="18.75" thickBot="1">
      <c r="A21" s="83"/>
      <c r="B21" s="6" t="s">
        <v>9</v>
      </c>
      <c r="C21" s="7">
        <f>((MROUND(C20,1)-MROUND('Semaine Précédente'!C20,1))/MROUND('Semaine Précédente'!C20,1)*100)</f>
        <v>-2.0920502092050208</v>
      </c>
      <c r="D21" s="7">
        <f>((MROUND(D20,1)-MROUND('Semaine Précédente'!D20,1))/MROUND('Semaine Précédente'!D20,1)*100)</f>
        <v>-1.3698630136986301</v>
      </c>
      <c r="E21" s="7">
        <f>((MROUND(E20,1)-MROUND('Semaine Précédente'!E20,1))/MROUND('Semaine Précédente'!E20,1)*100)</f>
        <v>0.57636887608069165</v>
      </c>
      <c r="F21" s="7">
        <f>((MROUND(F20,1)-MROUND('Semaine Précédente'!F20,1))/MROUND('Semaine Précédente'!F20,1)*100)</f>
        <v>-1.7441860465116279</v>
      </c>
      <c r="G21" s="7">
        <f>((MROUND(G20,1)-MROUND('Semaine Précédente'!G20,1))/MROUND('Semaine Précédente'!G20,1)*100)</f>
        <v>0</v>
      </c>
      <c r="H21" s="7">
        <f>((MROUND(H20,1)-MROUND('Semaine Précédente'!H20,1))/MROUND('Semaine Précédente'!H20,1)*100)</f>
        <v>-1.7191977077363898</v>
      </c>
    </row>
    <row r="22" spans="1:9" s="19" customFormat="1" ht="18.75" thickBot="1">
      <c r="A22" s="83" t="s">
        <v>16</v>
      </c>
      <c r="B22" s="29" t="s">
        <v>8</v>
      </c>
      <c r="C22" s="30">
        <f>'MARCHE DANTOKPA'!I11</f>
        <v>185.33693884558042</v>
      </c>
      <c r="D22" s="30">
        <f>'MARCHE OUANDO'!I11</f>
        <v>190.39610003097164</v>
      </c>
      <c r="E22" s="30">
        <f>'MARCHE ARZEKE'!I11</f>
        <v>248.51743584504848</v>
      </c>
      <c r="F22" s="30">
        <f>'MARCHE ST KOUAGOU'!I11</f>
        <v>156.41811358597525</v>
      </c>
      <c r="G22" s="30">
        <f>'MARCHE BOHICON'!I11</f>
        <v>149.05491865318987</v>
      </c>
      <c r="H22" s="30">
        <f>'MARCHE LOKOSSA'!I11</f>
        <v>149.02807868554856</v>
      </c>
    </row>
    <row r="23" spans="1:9" ht="18.75" thickBot="1">
      <c r="A23" s="83"/>
      <c r="B23" s="6" t="s">
        <v>9</v>
      </c>
      <c r="C23" s="7">
        <f>((MROUND(C22,1)-MROUND('Semaine Précédente'!C22,1))/MROUND('Semaine Précédente'!C22,1)*100)</f>
        <v>34.057971014492757</v>
      </c>
      <c r="D23" s="7">
        <f>((MROUND(D22,1)-MROUND('Semaine Précédente'!D22,1))/MROUND('Semaine Précédente'!D22,1)*100)</f>
        <v>-1.0416666666666665</v>
      </c>
      <c r="E23" s="7">
        <f>((MROUND(E22,1)-MROUND('Semaine Précédente'!E22,1))/MROUND('Semaine Précédente'!E22,1)*100)</f>
        <v>0.80971659919028338</v>
      </c>
      <c r="F23" s="7">
        <f>((MROUND(F22,1)-MROUND('Semaine Précédente'!F22,1))/MROUND('Semaine Précédente'!F22,1)*100)</f>
        <v>-0.63694267515923575</v>
      </c>
      <c r="G23" s="7">
        <f>((MROUND(G22,1)-MROUND('Semaine Précédente'!G22,1))/MROUND('Semaine Précédente'!G22,1)*100)</f>
        <v>21.138211382113823</v>
      </c>
      <c r="H23" s="7">
        <f>((MROUND(H22,1)-MROUND('Semaine Précédente'!H22,1))/MROUND('Semaine Précédente'!H22,1)*100)</f>
        <v>0.67567567567567566</v>
      </c>
    </row>
    <row r="24" spans="1:9" s="19" customFormat="1" ht="18.75" thickBot="1">
      <c r="A24" s="83" t="s">
        <v>17</v>
      </c>
      <c r="B24" s="29" t="s">
        <v>8</v>
      </c>
      <c r="C24" s="30">
        <f>'MARCHE DANTOKPA'!I12</f>
        <v>581.79848988533217</v>
      </c>
      <c r="D24" s="30">
        <f>'MARCHE OUANDO'!I12</f>
        <v>862.75314723590589</v>
      </c>
      <c r="E24" s="30">
        <f>'MARCHE ARZEKE'!I12</f>
        <v>395.83893482525656</v>
      </c>
      <c r="F24" s="30">
        <f>'MARCHE ST KOUAGOU'!I12</f>
        <v>482.3547541994144</v>
      </c>
      <c r="G24" s="30">
        <f>'MARCHE BOHICON'!I12</f>
        <v>617.02487479412264</v>
      </c>
      <c r="H24" s="30">
        <f>'MARCHE LOKOSSA'!I12</f>
        <v>709.98583868250796</v>
      </c>
    </row>
    <row r="25" spans="1:9" ht="18.75" thickBot="1">
      <c r="A25" s="83"/>
      <c r="B25" s="6" t="s">
        <v>9</v>
      </c>
      <c r="C25" s="7">
        <f>((MROUND(C24,1)-MROUND('Semaine Précédente'!C24,1))/MROUND('Semaine Précédente'!C24,1)*100)</f>
        <v>-20.491803278688526</v>
      </c>
      <c r="D25" s="7">
        <f>((MROUND(D24,1)-MROUND('Semaine Précédente'!D24,1))/MROUND('Semaine Précédente'!D24,1)*100)</f>
        <v>-0.11574074074074073</v>
      </c>
      <c r="E25" s="7">
        <f>((MROUND(E24,1)-MROUND('Semaine Précédente'!E24,1))/MROUND('Semaine Précédente'!E24,1)*100)</f>
        <v>-15.565031982942431</v>
      </c>
      <c r="F25" s="7">
        <f>((MROUND(F24,1)-MROUND('Semaine Précédente'!F24,1))/MROUND('Semaine Précédente'!F24,1)*100)</f>
        <v>-0.82304526748971196</v>
      </c>
      <c r="G25" s="7">
        <f>((MROUND(G24,1)-MROUND('Semaine Précédente'!G24,1))/MROUND('Semaine Précédente'!G24,1)*100)</f>
        <v>-0.4838709677419355</v>
      </c>
      <c r="H25" s="7">
        <f>((MROUND(H24,1)-MROUND('Semaine Précédente'!H24,1))/MROUND('Semaine Précédente'!H24,1)*100)</f>
        <v>0.2824858757062147</v>
      </c>
      <c r="I25" s="40"/>
    </row>
    <row r="26" spans="1:9" s="19" customFormat="1" ht="18.75" thickBot="1">
      <c r="A26" s="83" t="s">
        <v>18</v>
      </c>
      <c r="B26" s="29" t="s">
        <v>8</v>
      </c>
      <c r="C26" s="30">
        <f>'MARCHE DANTOKPA'!I13</f>
        <v>800.22773279352225</v>
      </c>
      <c r="D26" s="30">
        <f>'MARCHE OUANDO'!I13</f>
        <v>703.10585459102128</v>
      </c>
      <c r="E26" s="30">
        <f>'MARCHE ARZEKE'!I13</f>
        <v>620.49433072123816</v>
      </c>
      <c r="F26" s="30">
        <f>'MARCHE ST KOUAGOU'!I13</f>
        <v>867.15301818276646</v>
      </c>
      <c r="G26" s="30">
        <f>'MARCHE BOHICON'!I13</f>
        <v>772.69239720558051</v>
      </c>
      <c r="H26" s="30">
        <f>'MARCHE LOKOSSA'!I13</f>
        <v>470.88924773671766</v>
      </c>
    </row>
    <row r="27" spans="1:9" ht="18.75" thickBot="1">
      <c r="A27" s="83"/>
      <c r="B27" s="6" t="s">
        <v>9</v>
      </c>
      <c r="C27" s="7">
        <f>((MROUND(C26,1)-MROUND('Semaine Précédente'!C26,1))/MROUND('Semaine Précédente'!C26,1)*100)</f>
        <v>1.7811704834605597</v>
      </c>
      <c r="D27" s="7">
        <f>((MROUND(D26,1)-MROUND('Semaine Précédente'!D26,1))/MROUND('Semaine Précédente'!D26,1)*100)</f>
        <v>8.65533230293663</v>
      </c>
      <c r="E27" s="7">
        <f>((MROUND(E26,1)-MROUND('Semaine Précédente'!E26,1))/MROUND('Semaine Précédente'!E26,1)*100)</f>
        <v>-0.95846645367412142</v>
      </c>
      <c r="F27" s="7">
        <f>((MROUND(F26,1)-MROUND('Semaine Précédente'!F26,1))/MROUND('Semaine Précédente'!F26,1)*100)</f>
        <v>0.46349942062572419</v>
      </c>
      <c r="G27" s="7">
        <f>((MROUND(G26,1)-MROUND('Semaine Précédente'!G26,1))/MROUND('Semaine Précédente'!G26,1)*100)</f>
        <v>11.705202312138727</v>
      </c>
      <c r="H27" s="7">
        <f>((MROUND(H26,1)-MROUND('Semaine Précédente'!H26,1))/MROUND('Semaine Précédente'!H26,1)*100)</f>
        <v>-1.257861635220126</v>
      </c>
    </row>
    <row r="28" spans="1:9" ht="18.75" thickBot="1">
      <c r="A28" s="83" t="s">
        <v>19</v>
      </c>
      <c r="B28" s="4" t="s">
        <v>8</v>
      </c>
      <c r="C28" s="5">
        <f>'MARCHE DANTOKPA'!I14</f>
        <v>1100</v>
      </c>
      <c r="D28" s="5">
        <f>'MARCHE OUANDO'!I14</f>
        <v>1200</v>
      </c>
      <c r="E28" s="5">
        <f>'MARCHE ARZEKE'!I14</f>
        <v>1000</v>
      </c>
      <c r="F28" s="5">
        <f>'MARCHE ST KOUAGOU'!I14</f>
        <v>1000</v>
      </c>
      <c r="G28" s="5">
        <f>'MARCHE BOHICON'!I14</f>
        <v>800</v>
      </c>
      <c r="H28" s="5">
        <f>'MARCHE LOKOSSA'!I14</f>
        <v>850</v>
      </c>
    </row>
    <row r="29" spans="1:9" ht="18.75" thickBot="1">
      <c r="A29" s="83"/>
      <c r="B29" s="6" t="s">
        <v>9</v>
      </c>
      <c r="C29" s="7">
        <f>((MROUND(C28,1)-MROUND('Semaine Précédente'!C28,1))/MROUND('Semaine Précédente'!C28,1)*100)</f>
        <v>0</v>
      </c>
      <c r="D29" s="7">
        <f>((MROUND(D28,1)-MROUND('Semaine Précédente'!D28,1))/MROUND('Semaine Précédente'!D28,1)*100)</f>
        <v>0</v>
      </c>
      <c r="E29" s="7">
        <f>((MROUND(E28,1)-MROUND('Semaine Précédente'!E28,1))/MROUND('Semaine Précédente'!E28,1)*100)</f>
        <v>0</v>
      </c>
      <c r="F29" s="7">
        <f>((MROUND(F28,1)-MROUND('Semaine Précédente'!F28,1))/MROUND('Semaine Précédente'!F28,1)*100)</f>
        <v>0</v>
      </c>
      <c r="G29" s="7">
        <f>((MROUND(G28,1)-MROUND('Semaine Précédente'!G28,1))/MROUND('Semaine Précédente'!G28,1)*100)</f>
        <v>0</v>
      </c>
      <c r="H29" s="7">
        <f>((MROUND(H28,1)-MROUND('Semaine Précédente'!H28,1))/MROUND('Semaine Précédente'!H28,1)*100)</f>
        <v>-1.9607843137254901</v>
      </c>
    </row>
    <row r="30" spans="1:9" ht="18.75" thickBot="1">
      <c r="A30" s="83" t="s">
        <v>59</v>
      </c>
      <c r="B30" s="4" t="s">
        <v>8</v>
      </c>
      <c r="C30" s="5">
        <f>'MARCHE DANTOKPA'!I15</f>
        <v>700</v>
      </c>
      <c r="D30" s="5">
        <f>'MARCHE OUANDO'!I15</f>
        <v>500</v>
      </c>
      <c r="E30" s="5">
        <f>'MARCHE ARZEKE'!I15</f>
        <v>900</v>
      </c>
      <c r="F30" s="5">
        <f>'MARCHE ST KOUAGOU'!I15</f>
        <v>800</v>
      </c>
      <c r="G30" s="5">
        <f>'MARCHE BOHICON'!I15</f>
        <v>600</v>
      </c>
      <c r="H30" s="5">
        <f>'MARCHE LOKOSSA'!I15</f>
        <v>583.33333333333337</v>
      </c>
    </row>
    <row r="31" spans="1:9" ht="18.75" thickBot="1">
      <c r="A31" s="83"/>
      <c r="B31" s="6" t="s">
        <v>9</v>
      </c>
      <c r="C31" s="7">
        <f>((MROUND(C30,1)-MROUND('Semaine Précédente'!C30,1))/MROUND('Semaine Précédente'!C30,1)*100)</f>
        <v>7.6923076923076925</v>
      </c>
      <c r="D31" s="7">
        <f>((MROUND(D30,1)-MROUND('Semaine Précédente'!D30,1))/MROUND('Semaine Précédente'!D30,1)*100)</f>
        <v>0</v>
      </c>
      <c r="E31" s="7">
        <f>((MROUND(E30,1)-MROUND('Semaine Précédente'!E30,1))/MROUND('Semaine Précédente'!E30,1)*100)</f>
        <v>0</v>
      </c>
      <c r="F31" s="7">
        <f>((MROUND(F30,1)-MROUND('Semaine Précédente'!F30,1))/MROUND('Semaine Précédente'!F30,1)*100)</f>
        <v>-11.111111111111111</v>
      </c>
      <c r="G31" s="7">
        <f>((MROUND(G30,1)-MROUND('Semaine Précédente'!G30,1))/MROUND('Semaine Précédente'!G30,1)*100)</f>
        <v>9.0909090909090917</v>
      </c>
      <c r="H31" s="7">
        <f>((MROUND(H30,1)-MROUND('Semaine Précédente'!H30,1))/MROUND('Semaine Précédente'!H30,1)*100)</f>
        <v>-2.833333333333333</v>
      </c>
    </row>
    <row r="32" spans="1:9" ht="18.75" thickBot="1">
      <c r="A32" s="83" t="s">
        <v>21</v>
      </c>
      <c r="B32" s="4" t="s">
        <v>8</v>
      </c>
      <c r="C32" s="5">
        <f>'MARCHE DANTOKPA'!I16</f>
        <v>600</v>
      </c>
      <c r="D32" s="5">
        <f>'MARCHE OUANDO'!I16</f>
        <v>600</v>
      </c>
      <c r="E32" s="5">
        <f>'MARCHE ARZEKE'!I16</f>
        <v>608.33333333333337</v>
      </c>
      <c r="F32" s="5">
        <f>'MARCHE ST KOUAGOU'!I16</f>
        <v>700</v>
      </c>
      <c r="G32" s="5">
        <f>'MARCHE BOHICON'!I16</f>
        <v>600</v>
      </c>
      <c r="H32" s="5">
        <f>'MARCHE LOKOSSA'!I16</f>
        <v>625</v>
      </c>
    </row>
    <row r="33" spans="1:8" ht="18.75" thickBot="1">
      <c r="A33" s="83"/>
      <c r="B33" s="6" t="s">
        <v>9</v>
      </c>
      <c r="C33" s="7">
        <f>((MROUND(C32,1)-MROUND('Semaine Précédente'!C32,1))/MROUND('Semaine Précédente'!C32,1)*100)</f>
        <v>-7.6923076923076925</v>
      </c>
      <c r="D33" s="7">
        <f>((MROUND(D32,1)-MROUND('Semaine Précédente'!D32,1))/MROUND('Semaine Précédente'!D32,1)*100)</f>
        <v>0</v>
      </c>
      <c r="E33" s="7">
        <f>((MROUND(E32,1)-MROUND('Semaine Précédente'!E32,1))/MROUND('Semaine Précédente'!E32,1)*100)</f>
        <v>-6.4615384615384617</v>
      </c>
      <c r="F33" s="7">
        <f>((MROUND(F32,1)-MROUND('Semaine Précédente'!F32,1))/MROUND('Semaine Précédente'!F32,1)*100)</f>
        <v>0</v>
      </c>
      <c r="G33" s="7">
        <f>((MROUND(G32,1)-MROUND('Semaine Précédente'!G32,1))/MROUND('Semaine Précédente'!G32,1)*100)</f>
        <v>0</v>
      </c>
      <c r="H33" s="7">
        <f>((MROUND(H32,1)-MROUND('Semaine Précédente'!H32,1))/MROUND('Semaine Précédente'!H32,1)*100)</f>
        <v>-1.2638230647709321</v>
      </c>
    </row>
    <row r="34" spans="1:8" ht="18.75" thickBot="1">
      <c r="A34" s="83" t="s">
        <v>22</v>
      </c>
      <c r="B34" s="4" t="s">
        <v>8</v>
      </c>
      <c r="C34" s="5">
        <f>'MARCHE DANTOKPA'!I17</f>
        <v>450</v>
      </c>
      <c r="D34" s="5">
        <f>'MARCHE OUANDO'!I17</f>
        <v>375</v>
      </c>
      <c r="E34" s="5">
        <f>'MARCHE ARZEKE'!I17</f>
        <v>400</v>
      </c>
      <c r="F34" s="5">
        <f>'MARCHE ST KOUAGOU'!I17</f>
        <v>450</v>
      </c>
      <c r="G34" s="5">
        <f>'MARCHE BOHICON'!I17</f>
        <v>450</v>
      </c>
      <c r="H34" s="5">
        <f>'MARCHE LOKOSSA'!I17</f>
        <v>466.66666666666669</v>
      </c>
    </row>
    <row r="35" spans="1:8" ht="18.75" thickBot="1">
      <c r="A35" s="83"/>
      <c r="B35" s="6" t="s">
        <v>9</v>
      </c>
      <c r="C35" s="7">
        <f>((MROUND(C34,1)-MROUND('Semaine Précédente'!C34,1))/MROUND('Semaine Précédente'!C34,1)*100)</f>
        <v>0</v>
      </c>
      <c r="D35" s="7">
        <f>((MROUND(D34,1)-MROUND('Semaine Précédente'!D34,1))/MROUND('Semaine Précédente'!D34,1)*100)</f>
        <v>0</v>
      </c>
      <c r="E35" s="7">
        <f>((MROUND(E34,1)-MROUND('Semaine Précédente'!E34,1))/MROUND('Semaine Précédente'!E34,1)*100)</f>
        <v>2.0408163265306123</v>
      </c>
      <c r="F35" s="7">
        <f>((MROUND(F34,1)-MROUND('Semaine Précédente'!F34,1))/MROUND('Semaine Précédente'!F34,1)*100)</f>
        <v>0</v>
      </c>
      <c r="G35" s="7">
        <f>((MROUND(G34,1)-MROUND('Semaine Précédente'!G34,1))/MROUND('Semaine Précédente'!G34,1)*100)</f>
        <v>0</v>
      </c>
      <c r="H35" s="7">
        <f>((MROUND(H34,1)-MROUND('Semaine Précédente'!H34,1))/MROUND('Semaine Précédente'!H34,1)*100)</f>
        <v>-3.3126293995859215</v>
      </c>
    </row>
    <row r="36" spans="1:8" ht="18.75" thickBot="1">
      <c r="A36" s="83" t="s">
        <v>23</v>
      </c>
      <c r="B36" s="4" t="s">
        <v>8</v>
      </c>
      <c r="C36" s="5">
        <f>'MARCHE DANTOKPA'!I18</f>
        <v>3500</v>
      </c>
      <c r="D36" s="5">
        <f>'MARCHE OUANDO'!I18</f>
        <v>3300</v>
      </c>
      <c r="E36" s="5">
        <f>'MARCHE ARZEKE'!I18</f>
        <v>3500</v>
      </c>
      <c r="F36" s="5">
        <f>'MARCHE ST KOUAGOU'!I18</f>
        <v>3270</v>
      </c>
      <c r="G36" s="5">
        <f>'MARCHE BOHICON'!I18</f>
        <v>3270</v>
      </c>
      <c r="H36" s="5">
        <f>'MARCHE LOKOSSA'!I18</f>
        <v>3300</v>
      </c>
    </row>
    <row r="37" spans="1:8" ht="18.75" thickBot="1">
      <c r="A37" s="83"/>
      <c r="B37" s="6" t="s">
        <v>9</v>
      </c>
      <c r="C37" s="7">
        <f>((MROUND(C36,1)-MROUND('Semaine Précédente'!C36,1))/MROUND('Semaine Précédente'!C36,1)*100)</f>
        <v>0</v>
      </c>
      <c r="D37" s="7">
        <f>((MROUND(D36,1)-MROUND('Semaine Précédente'!D36,1))/MROUND('Semaine Précédente'!D36,1)*100)</f>
        <v>0</v>
      </c>
      <c r="E37" s="7">
        <f>((MROUND(E36,1)-MROUND('Semaine Précédente'!E36,1))/MROUND('Semaine Précédente'!E36,1)*100)</f>
        <v>0</v>
      </c>
      <c r="F37" s="7">
        <f>((MROUND(F36,1)-MROUND('Semaine Précédente'!F36,1))/MROUND('Semaine Précédente'!F36,1)*100)</f>
        <v>0</v>
      </c>
      <c r="G37" s="7">
        <f>((MROUND(G36,1)-MROUND('Semaine Précédente'!G36,1))/MROUND('Semaine Précédente'!G36,1)*100)</f>
        <v>0</v>
      </c>
      <c r="H37" s="7">
        <f>((MROUND(H36,1)-MROUND('Semaine Précédente'!H36,1))/MROUND('Semaine Précédente'!H36,1)*100)</f>
        <v>0</v>
      </c>
    </row>
    <row r="38" spans="1:8" ht="18.75" thickBot="1">
      <c r="A38" s="83" t="s">
        <v>60</v>
      </c>
      <c r="B38" s="4" t="s">
        <v>8</v>
      </c>
      <c r="C38" s="5">
        <f>'MARCHE DANTOKPA'!I19</f>
        <v>6850</v>
      </c>
      <c r="D38" s="5">
        <f>'MARCHE OUANDO'!I19</f>
        <v>6850</v>
      </c>
      <c r="E38" s="5">
        <f>'MARCHE ARZEKE'!I19</f>
        <v>7000</v>
      </c>
      <c r="F38" s="5">
        <f>'MARCHE ST KOUAGOU'!I19</f>
        <v>6815</v>
      </c>
      <c r="G38" s="5">
        <f>'MARCHE BOHICON'!I19</f>
        <v>6815</v>
      </c>
      <c r="H38" s="5">
        <f>'MARCHE LOKOSSA'!I19</f>
        <v>6850</v>
      </c>
    </row>
    <row r="39" spans="1:8" ht="18.75" thickBot="1">
      <c r="A39" s="83"/>
      <c r="B39" s="6" t="s">
        <v>9</v>
      </c>
      <c r="C39" s="7">
        <f>((MROUND(C38,1)-MROUND('Semaine Précédente'!C38,1))/MROUND('Semaine Précédente'!C38,1)*100)</f>
        <v>0</v>
      </c>
      <c r="D39" s="7">
        <f>((MROUND(D38,1)-MROUND('Semaine Précédente'!D38,1))/MROUND('Semaine Précédente'!D38,1)*100)</f>
        <v>0</v>
      </c>
      <c r="E39" s="7">
        <f>((MROUND(E38,1)-MROUND('Semaine Précédente'!E38,1))/MROUND('Semaine Précédente'!E38,1)*100)</f>
        <v>0</v>
      </c>
      <c r="F39" s="7">
        <f>((MROUND(F38,1)-MROUND('Semaine Précédente'!F38,1))/MROUND('Semaine Précédente'!F38,1)*100)</f>
        <v>0</v>
      </c>
      <c r="G39" s="7">
        <f>((MROUND(G38,1)-MROUND('Semaine Précédente'!G38,1))/MROUND('Semaine Précédente'!G38,1)*100)</f>
        <v>0</v>
      </c>
      <c r="H39" s="7">
        <f>((MROUND(H38,1)-MROUND('Semaine Précédente'!H38,1))/MROUND('Semaine Précédente'!H38,1)*100)</f>
        <v>0</v>
      </c>
    </row>
    <row r="40" spans="1:8" ht="18.75" thickBot="1">
      <c r="A40" s="83" t="s">
        <v>53</v>
      </c>
      <c r="B40" s="4" t="s">
        <v>8</v>
      </c>
      <c r="C40" s="5">
        <f>'MARCHE DANTOKPA'!I20</f>
        <v>1300</v>
      </c>
      <c r="D40" s="5">
        <f>'MARCHE OUANDO'!I20</f>
        <v>1233.3333333333333</v>
      </c>
      <c r="E40" s="5">
        <f>'MARCHE ARZEKE'!I20</f>
        <v>1200</v>
      </c>
      <c r="F40" s="5">
        <f>'MARCHE ST KOUAGOU'!I20</f>
        <v>1200</v>
      </c>
      <c r="G40" s="5">
        <f>'MARCHE BOHICON'!I20</f>
        <v>1200</v>
      </c>
      <c r="H40" s="5">
        <f>'MARCHE LOKOSSA'!I20</f>
        <v>1266.6666666666667</v>
      </c>
    </row>
    <row r="41" spans="1:8" ht="18.75" thickBot="1">
      <c r="A41" s="83"/>
      <c r="B41" s="6" t="s">
        <v>9</v>
      </c>
      <c r="C41" s="7">
        <f>((MROUND(C40,1)-MROUND('Semaine Précédente'!C40,1))/MROUND('Semaine Précédente'!C40,1)*100)</f>
        <v>0</v>
      </c>
      <c r="D41" s="7">
        <f>((MROUND(D40,1)-MROUND('Semaine Précédente'!D40,1))/MROUND('Semaine Précédente'!D40,1)*100)</f>
        <v>0</v>
      </c>
      <c r="E41" s="7">
        <f>((MROUND(E40,1)-MROUND('Semaine Précédente'!E40,1))/MROUND('Semaine Précédente'!E40,1)*100)</f>
        <v>2.8277634961439588</v>
      </c>
      <c r="F41" s="7">
        <f>((MROUND(F40,1)-MROUND('Semaine Précédente'!F40,1))/MROUND('Semaine Précédente'!F40,1)*100)</f>
        <v>0</v>
      </c>
      <c r="G41" s="7">
        <f>((MROUND(G40,1)-MROUND('Semaine Précédente'!G40,1))/MROUND('Semaine Précédente'!G40,1)*100)</f>
        <v>0</v>
      </c>
      <c r="H41" s="7">
        <f>((MROUND(H40,1)-MROUND('Semaine Précédente'!H40,1))/MROUND('Semaine Précédente'!H40,1)*100)</f>
        <v>0</v>
      </c>
    </row>
    <row r="42" spans="1:8" ht="18.75" thickBot="1">
      <c r="A42" s="83" t="s">
        <v>25</v>
      </c>
      <c r="B42" s="4" t="s">
        <v>8</v>
      </c>
      <c r="C42" s="5">
        <f>'MARCHE DANTOKPA'!I21</f>
        <v>3000</v>
      </c>
      <c r="D42" s="5">
        <f>'MARCHE OUANDO'!I21</f>
        <v>2800</v>
      </c>
      <c r="E42" s="5">
        <f>'MARCHE ARZEKE'!I21</f>
        <v>2000</v>
      </c>
      <c r="F42" s="5">
        <f>'MARCHE ST KOUAGOU'!I21</f>
        <v>1800</v>
      </c>
      <c r="G42" s="5">
        <f>'MARCHE BOHICON'!I21</f>
        <v>2400</v>
      </c>
      <c r="H42" s="5">
        <f>'MARCHE LOKOSSA'!I21</f>
        <v>2500</v>
      </c>
    </row>
    <row r="43" spans="1:8" ht="18.75" thickBot="1">
      <c r="A43" s="83"/>
      <c r="B43" s="6" t="s">
        <v>9</v>
      </c>
      <c r="C43" s="7">
        <f>((MROUND(C42,1)-MROUND('Semaine Précédente'!C42,1))/MROUND('Semaine Précédente'!C42,1)*100)</f>
        <v>0</v>
      </c>
      <c r="D43" s="7">
        <f>((MROUND(D42,1)-MROUND('Semaine Précédente'!D42,1))/MROUND('Semaine Précédente'!D42,1)*100)</f>
        <v>0</v>
      </c>
      <c r="E43" s="7">
        <f>((MROUND(E42,1)-MROUND('Semaine Précédente'!E42,1))/MROUND('Semaine Précédente'!E42,1)*100)</f>
        <v>0</v>
      </c>
      <c r="F43" s="7">
        <f>((MROUND(F42,1)-MROUND('Semaine Précédente'!F42,1))/MROUND('Semaine Précédente'!F42,1)*100)</f>
        <v>0</v>
      </c>
      <c r="G43" s="7">
        <f>((MROUND(G42,1)-MROUND('Semaine Précédente'!G42,1))/MROUND('Semaine Précédente'!G42,1)*100)</f>
        <v>0</v>
      </c>
      <c r="H43" s="7">
        <f>((MROUND(H42,1)-MROUND('Semaine Précédente'!H42,1))/MROUND('Semaine Précédente'!H42,1)*100)</f>
        <v>0</v>
      </c>
    </row>
    <row r="44" spans="1:8" ht="18.75" thickBot="1">
      <c r="A44" s="83" t="s">
        <v>26</v>
      </c>
      <c r="B44" s="4" t="s">
        <v>8</v>
      </c>
      <c r="C44" s="5">
        <f>'MARCHE DANTOKPA'!I22</f>
        <v>3000</v>
      </c>
      <c r="D44" s="5">
        <f>'MARCHE OUANDO'!I22</f>
        <v>2800</v>
      </c>
      <c r="E44" s="5">
        <f>'MARCHE ARZEKE'!I22</f>
        <v>2500</v>
      </c>
      <c r="F44" s="5">
        <f>'MARCHE ST KOUAGOU'!I22</f>
        <v>2000</v>
      </c>
      <c r="G44" s="5">
        <f>'MARCHE BOHICON'!I22</f>
        <v>3000</v>
      </c>
      <c r="H44" s="5">
        <f>'MARCHE LOKOSSA'!I22</f>
        <v>2500</v>
      </c>
    </row>
    <row r="45" spans="1:8" ht="18.75" thickBot="1">
      <c r="A45" s="83"/>
      <c r="B45" s="6" t="s">
        <v>9</v>
      </c>
      <c r="C45" s="7">
        <f>((MROUND(C44,1)-MROUND('Semaine Précédente'!C44,1))/MROUND('Semaine Précédente'!C44,1)*100)</f>
        <v>0</v>
      </c>
      <c r="D45" s="7">
        <f>((MROUND(D44,1)-MROUND('Semaine Précédente'!D44,1))/MROUND('Semaine Précédente'!D44,1)*100)</f>
        <v>0</v>
      </c>
      <c r="E45" s="7">
        <f>((MROUND(E44,1)-MROUND('Semaine Précédente'!E44,1))/MROUND('Semaine Précédente'!E44,1)*100)</f>
        <v>0</v>
      </c>
      <c r="F45" s="7">
        <f>((MROUND(F44,1)-MROUND('Semaine Précédente'!F44,1))/MROUND('Semaine Précédente'!F44,1)*100)</f>
        <v>0</v>
      </c>
      <c r="G45" s="7">
        <f>((MROUND(G44,1)-MROUND('Semaine Précédente'!G44,1))/MROUND('Semaine Précédente'!G44,1)*100)</f>
        <v>0</v>
      </c>
      <c r="H45" s="7">
        <f>((MROUND(H44,1)-MROUND('Semaine Précédente'!H44,1))/MROUND('Semaine Précédente'!H44,1)*100)</f>
        <v>0</v>
      </c>
    </row>
    <row r="46" spans="1:8" ht="18.75" thickBot="1">
      <c r="A46" s="83" t="s">
        <v>65</v>
      </c>
      <c r="B46" s="4" t="s">
        <v>8</v>
      </c>
      <c r="C46" s="5">
        <f>'MARCHE DANTOKPA'!I23</f>
        <v>5200</v>
      </c>
      <c r="D46" s="5">
        <f>'MARCHE OUANDO'!I23</f>
        <v>5433.333333333333</v>
      </c>
      <c r="E46" s="5">
        <f>'MARCHE ARZEKE'!I23</f>
        <v>5500</v>
      </c>
      <c r="F46" s="5">
        <f>'MARCHE ST KOUAGOU'!I23</f>
        <v>6000</v>
      </c>
      <c r="G46" s="5">
        <f>'MARCHE BOHICON'!I23</f>
        <v>5500</v>
      </c>
      <c r="H46" s="5">
        <f>'MARCHE LOKOSSA'!I23</f>
        <v>5200</v>
      </c>
    </row>
    <row r="47" spans="1:8" ht="18.75" thickBot="1">
      <c r="A47" s="83"/>
      <c r="B47" s="6" t="s">
        <v>9</v>
      </c>
      <c r="C47" s="7">
        <f>((MROUND(C46,1)-MROUND('Semaine Précédente'!C46,1))/MROUND('Semaine Précédente'!C46,1)*100)</f>
        <v>0</v>
      </c>
      <c r="D47" s="7">
        <f>((MROUND(D46,1)-MROUND('Semaine Précédente'!D46,1))/MROUND('Semaine Précédente'!D46,1)*100)</f>
        <v>0</v>
      </c>
      <c r="E47" s="7">
        <f>((MROUND(E46,1)-MROUND('Semaine Précédente'!E46,1))/MROUND('Semaine Précédente'!E46,1)*100)</f>
        <v>0</v>
      </c>
      <c r="F47" s="7">
        <f>((MROUND(F46,1)-MROUND('Semaine Précédente'!F46,1))/MROUND('Semaine Précédente'!F46,1)*100)</f>
        <v>0</v>
      </c>
      <c r="G47" s="7">
        <f>((MROUND(G46,1)-MROUND('Semaine Précédente'!G46,1))/MROUND('Semaine Précédente'!G46,1)*100)</f>
        <v>0</v>
      </c>
      <c r="H47" s="7">
        <f>((MROUND(H46,1)-MROUND('Semaine Précédente'!H46,1))/MROUND('Semaine Précédente'!H46,1)*100)</f>
        <v>0</v>
      </c>
    </row>
    <row r="48" spans="1:8" ht="18.75" thickBot="1">
      <c r="A48" s="83" t="s">
        <v>69</v>
      </c>
      <c r="B48" s="4" t="s">
        <v>8</v>
      </c>
      <c r="C48" s="5">
        <f>'MARCHE DANTOKPA'!I24</f>
        <v>1000</v>
      </c>
      <c r="D48" s="5">
        <f>'MARCHE OUANDO'!I24</f>
        <v>1000</v>
      </c>
      <c r="E48" s="5">
        <f>'MARCHE ARZEKE'!I24</f>
        <v>1000</v>
      </c>
      <c r="F48" s="5">
        <f>'MARCHE ST KOUAGOU'!I24</f>
        <v>1000</v>
      </c>
      <c r="G48" s="5">
        <f>'MARCHE BOHICON'!I24</f>
        <v>1000</v>
      </c>
      <c r="H48" s="5">
        <f>'MARCHE LOKOSSA'!I24</f>
        <v>966.66666666666663</v>
      </c>
    </row>
    <row r="49" spans="1:8" ht="18.75" thickBot="1">
      <c r="A49" s="83"/>
      <c r="B49" s="6" t="s">
        <v>9</v>
      </c>
      <c r="C49" s="7">
        <f>((MROUND(C48,1)-MROUND('Semaine Précédente'!C48,1))/MROUND('Semaine Précédente'!C48,1)*100)</f>
        <v>0</v>
      </c>
      <c r="D49" s="7">
        <f>((MROUND(D48,1)-MROUND('Semaine Précédente'!D48,1))/MROUND('Semaine Précédente'!D48,1)*100)</f>
        <v>0</v>
      </c>
      <c r="E49" s="7">
        <f>((MROUND(E48,1)-MROUND('Semaine Précédente'!E48,1))/MROUND('Semaine Précédente'!E48,1)*100)</f>
        <v>0</v>
      </c>
      <c r="F49" s="7">
        <f>((MROUND(F48,1)-MROUND('Semaine Précédente'!F48,1))/MROUND('Semaine Précédente'!F48,1)*100)</f>
        <v>0</v>
      </c>
      <c r="G49" s="7">
        <f>((MROUND(G48,1)-MROUND('Semaine Précédente'!G48,1))/MROUND('Semaine Précédente'!G48,1)*100)</f>
        <v>0</v>
      </c>
      <c r="H49" s="7">
        <f>((MROUND(H48,1)-MROUND('Semaine Précédente'!H48,1))/MROUND('Semaine Précédente'!H48,1)*100)</f>
        <v>0.93945720250521914</v>
      </c>
    </row>
    <row r="50" spans="1:8" s="35" customFormat="1" ht="18.75" thickBot="1">
      <c r="A50" s="83" t="s">
        <v>67</v>
      </c>
      <c r="B50" s="34" t="s">
        <v>8</v>
      </c>
      <c r="C50" s="5">
        <f>'MARCHE DANTOKPA'!I25</f>
        <v>950</v>
      </c>
      <c r="D50" s="5">
        <f>'MARCHE OUANDO'!I25</f>
        <v>1000</v>
      </c>
      <c r="E50" s="5">
        <f>'MARCHE ARZEKE'!I25</f>
        <v>1000</v>
      </c>
      <c r="F50" s="5">
        <f>'MARCHE ST KOUAGOU'!I25</f>
        <v>900</v>
      </c>
      <c r="G50" s="5">
        <f>'MARCHE BOHICON'!I25</f>
        <v>1000</v>
      </c>
      <c r="H50" s="5">
        <f>'MARCHE LOKOSSA'!I25</f>
        <v>950</v>
      </c>
    </row>
    <row r="51" spans="1:8" s="35" customFormat="1" ht="18.75" thickBot="1">
      <c r="A51" s="83"/>
      <c r="B51" s="6" t="s">
        <v>9</v>
      </c>
      <c r="C51" s="7">
        <f>((MROUND(C50,1)-MROUND('Semaine Précédente'!C50,1))/MROUND('Semaine Précédente'!C50,1)*100)</f>
        <v>0</v>
      </c>
      <c r="D51" s="7">
        <f>((MROUND(D50,1)-MROUND('Semaine Précédente'!D50,1))/MROUND('Semaine Précédente'!D50,1)*100)</f>
        <v>0</v>
      </c>
      <c r="E51" s="7">
        <f>((MROUND(E50,1)-MROUND('Semaine Précédente'!E50,1))/MROUND('Semaine Précédente'!E50,1)*100)</f>
        <v>0</v>
      </c>
      <c r="F51" s="7">
        <f>((MROUND(F50,1)-MROUND('Semaine Précédente'!F50,1))/MROUND('Semaine Précédente'!F50,1)*100)</f>
        <v>0</v>
      </c>
      <c r="G51" s="7">
        <f>((MROUND(G50,1)-MROUND('Semaine Précédente'!G50,1))/MROUND('Semaine Précédente'!G50,1)*100)</f>
        <v>0</v>
      </c>
      <c r="H51" s="7">
        <f>((MROUND(H50,1)-MROUND('Semaine Précédente'!H50,1))/MROUND('Semaine Précédente'!H50,1)*100)</f>
        <v>0</v>
      </c>
    </row>
    <row r="52" spans="1:8" ht="18.75" thickBot="1">
      <c r="A52" s="83" t="s">
        <v>27</v>
      </c>
      <c r="B52" s="4" t="s">
        <v>8</v>
      </c>
      <c r="C52" s="5">
        <f>'MARCHE DANTOKPA'!I26</f>
        <v>450</v>
      </c>
      <c r="D52" s="5">
        <f>'MARCHE OUANDO'!I26</f>
        <v>500</v>
      </c>
      <c r="E52" s="5">
        <f>'MARCHE ARZEKE'!I26</f>
        <v>500</v>
      </c>
      <c r="F52" s="5">
        <f>'MARCHE ST KOUAGOU'!I26</f>
        <v>450</v>
      </c>
      <c r="G52" s="5">
        <f>'MARCHE BOHICON'!I26</f>
        <v>400</v>
      </c>
      <c r="H52" s="5">
        <f>'MARCHE LOKOSSA'!I26</f>
        <v>500</v>
      </c>
    </row>
    <row r="53" spans="1:8" ht="18.75" thickBot="1">
      <c r="A53" s="83"/>
      <c r="B53" s="6" t="s">
        <v>9</v>
      </c>
      <c r="C53" s="7">
        <f>((MROUND(C52,1)-MROUND('Semaine Précédente'!C52,1))/MROUND('Semaine Précédente'!C52,1)*100)</f>
        <v>0</v>
      </c>
      <c r="D53" s="7">
        <f>((MROUND(D52,1)-MROUND('Semaine Précédente'!D52,1))/MROUND('Semaine Précédente'!D52,1)*100)</f>
        <v>0</v>
      </c>
      <c r="E53" s="7">
        <f>((MROUND(E52,1)-MROUND('Semaine Précédente'!E52,1))/MROUND('Semaine Précédente'!E52,1)*100)</f>
        <v>0</v>
      </c>
      <c r="F53" s="7">
        <f>((MROUND(F52,1)-MROUND('Semaine Précédente'!F52,1))/MROUND('Semaine Précédente'!F52,1)*100)</f>
        <v>0</v>
      </c>
      <c r="G53" s="7">
        <f>((MROUND(G52,1)-MROUND('Semaine Précédente'!G52,1))/MROUND('Semaine Précédente'!G52,1)*100)</f>
        <v>0</v>
      </c>
      <c r="H53" s="7">
        <f>((MROUND(H52,1)-MROUND('Semaine Précédente'!H52,1))/MROUND('Semaine Précédente'!H52,1)*100)</f>
        <v>0</v>
      </c>
    </row>
    <row r="54" spans="1:8" s="35" customFormat="1" ht="18.75" thickBot="1">
      <c r="A54" s="83" t="s">
        <v>68</v>
      </c>
      <c r="B54" s="34" t="s">
        <v>8</v>
      </c>
      <c r="C54" s="5">
        <f>'MARCHE DANTOKPA'!I27</f>
        <v>350</v>
      </c>
      <c r="D54" s="5">
        <f>'MARCHE OUANDO'!I27</f>
        <v>350</v>
      </c>
      <c r="E54" s="5">
        <f>'MARCHE ARZEKE'!I27</f>
        <v>350</v>
      </c>
      <c r="F54" s="5">
        <f>'MARCHE ST KOUAGOU'!I27</f>
        <v>350</v>
      </c>
      <c r="G54" s="5">
        <f>'MARCHE BOHICON'!I27</f>
        <v>350</v>
      </c>
      <c r="H54" s="5">
        <f>'MARCHE LOKOSSA'!I27</f>
        <v>350</v>
      </c>
    </row>
    <row r="55" spans="1:8" s="35" customFormat="1" ht="18.75" thickBot="1">
      <c r="A55" s="83"/>
      <c r="B55" s="6" t="s">
        <v>9</v>
      </c>
      <c r="C55" s="7">
        <f>((MROUND(C54,1)-MROUND('Semaine Précédente'!C54,1))/MROUND('Semaine Précédente'!C54,1)*100)</f>
        <v>0</v>
      </c>
      <c r="D55" s="7">
        <f>((MROUND(D54,1)-MROUND('Semaine Précédente'!D54,1))/MROUND('Semaine Précédente'!D54,1)*100)</f>
        <v>0</v>
      </c>
      <c r="E55" s="7">
        <f>((MROUND(E54,1)-MROUND('Semaine Précédente'!E54,1))/MROUND('Semaine Précédente'!E54,1)*100)</f>
        <v>0</v>
      </c>
      <c r="F55" s="7">
        <f>((MROUND(F54,1)-MROUND('Semaine Précédente'!F54,1))/MROUND('Semaine Précédente'!F54,1)*100)</f>
        <v>0</v>
      </c>
      <c r="G55" s="7">
        <f>((MROUND(G54,1)-MROUND('Semaine Précédente'!G54,1))/MROUND('Semaine Précédente'!G54,1)*100)</f>
        <v>0</v>
      </c>
      <c r="H55" s="7">
        <f>((MROUND(H54,1)-MROUND('Semaine Précédente'!H54,1))/MROUND('Semaine Précédente'!H54,1)*100)</f>
        <v>0</v>
      </c>
    </row>
    <row r="56" spans="1:8" ht="18.75" thickBot="1">
      <c r="A56" s="83" t="s">
        <v>28</v>
      </c>
      <c r="B56" s="4" t="s">
        <v>8</v>
      </c>
      <c r="C56" s="5">
        <f>'MARCHE DANTOKPA'!I28</f>
        <v>71000</v>
      </c>
      <c r="D56" s="5">
        <f>'MARCHE OUANDO'!I28</f>
        <v>68666.666666666672</v>
      </c>
      <c r="E56" s="5">
        <f>'MARCHE ARZEKE'!I28</f>
        <v>74666.666666666672</v>
      </c>
      <c r="F56" s="5">
        <f>'MARCHE ST KOUAGOU'!I28</f>
        <v>76000</v>
      </c>
      <c r="G56" s="5">
        <f>'MARCHE BOHICON'!I28</f>
        <v>75000</v>
      </c>
      <c r="H56" s="5">
        <f>'MARCHE LOKOSSA'!I28</f>
        <v>71333.333333333328</v>
      </c>
    </row>
    <row r="57" spans="1:8" ht="18.75" thickBot="1">
      <c r="A57" s="83"/>
      <c r="B57" s="6" t="s">
        <v>9</v>
      </c>
      <c r="C57" s="7">
        <f>((MROUND(C56,1)-MROUND('Semaine Précédente'!C56,1))/MROUND('Semaine Précédente'!C56,1)*100)</f>
        <v>0</v>
      </c>
      <c r="D57" s="7">
        <f>((MROUND(D56,1)-MROUND('Semaine Précédente'!D56,1))/MROUND('Semaine Précédente'!D56,1)*100)</f>
        <v>0</v>
      </c>
      <c r="E57" s="7">
        <f>((MROUND(E56,1)-MROUND('Semaine Précédente'!E56,1))/MROUND('Semaine Précédente'!E56,1)*100)</f>
        <v>-0.44400000000000006</v>
      </c>
      <c r="F57" s="7">
        <f>((MROUND(F56,1)-MROUND('Semaine Précédente'!F56,1))/MROUND('Semaine Précédente'!F56,1)*100)</f>
        <v>0</v>
      </c>
      <c r="G57" s="7">
        <f>((MROUND(G56,1)-MROUND('Semaine Précédente'!G56,1))/MROUND('Semaine Précédente'!G56,1)*100)</f>
        <v>0</v>
      </c>
      <c r="H57" s="7">
        <f>((MROUND(H56,1)-MROUND('Semaine Précédente'!H56,1))/MROUND('Semaine Précédente'!H56,1)*100)</f>
        <v>-0.92638888888888893</v>
      </c>
    </row>
    <row r="58" spans="1:8" ht="18.75" thickBot="1">
      <c r="A58" s="83" t="s">
        <v>29</v>
      </c>
      <c r="B58" s="4" t="s">
        <v>8</v>
      </c>
      <c r="C58" s="5">
        <f>'MARCHE DANTOKPA'!I29</f>
        <v>71000</v>
      </c>
      <c r="D58" s="5">
        <f>'MARCHE OUANDO'!I29</f>
        <v>68666.666666666672</v>
      </c>
      <c r="E58" s="5">
        <f>'MARCHE ARZEKE'!I29</f>
        <v>74166.666666666672</v>
      </c>
      <c r="F58" s="5">
        <f>'MARCHE ST KOUAGOU'!I29</f>
        <v>76000</v>
      </c>
      <c r="G58" s="5">
        <f>'MARCHE BOHICON'!I29</f>
        <v>75000</v>
      </c>
      <c r="H58" s="5">
        <f>'MARCHE LOKOSSA'!I29</f>
        <v>71000</v>
      </c>
    </row>
    <row r="59" spans="1:8" ht="18.75" thickBot="1">
      <c r="A59" s="83"/>
      <c r="B59" s="6" t="s">
        <v>9</v>
      </c>
      <c r="C59" s="7">
        <f>((MROUND(C58,1)-MROUND('Semaine Précédente'!C58,1))/MROUND('Semaine Précédente'!C58,1)*100)</f>
        <v>0</v>
      </c>
      <c r="D59" s="7">
        <f>((MROUND(D58,1)-MROUND('Semaine Précédente'!D58,1))/MROUND('Semaine Précédente'!D58,1)*100)</f>
        <v>0</v>
      </c>
      <c r="E59" s="7">
        <f>((MROUND(E58,1)-MROUND('Semaine Précédente'!E58,1))/MROUND('Semaine Précédente'!E58,1)*100)</f>
        <v>-0.44697986577181209</v>
      </c>
      <c r="F59" s="7">
        <f>((MROUND(F58,1)-MROUND('Semaine Précédente'!F58,1))/MROUND('Semaine Précédente'!F58,1)*100)</f>
        <v>0</v>
      </c>
      <c r="G59" s="7">
        <f>((MROUND(G58,1)-MROUND('Semaine Précédente'!G58,1))/MROUND('Semaine Précédente'!G58,1)*100)</f>
        <v>0</v>
      </c>
      <c r="H59" s="7">
        <f>((MROUND(H58,1)-MROUND('Semaine Précédente'!H58,1))/MROUND('Semaine Précédente'!H58,1)*100)</f>
        <v>-1.3888888888888888</v>
      </c>
    </row>
    <row r="60" spans="1:8" ht="18.75" thickBot="1">
      <c r="A60" s="83" t="s">
        <v>30</v>
      </c>
      <c r="B60" s="4" t="s">
        <v>8</v>
      </c>
      <c r="C60" s="5">
        <f>'MARCHE DANTOKPA'!I30</f>
        <v>480000</v>
      </c>
      <c r="D60" s="5">
        <f>'MARCHE OUANDO'!I30</f>
        <v>490000</v>
      </c>
      <c r="E60" s="5">
        <f>'MARCHE ARZEKE'!I30</f>
        <v>491666.66666666669</v>
      </c>
      <c r="F60" s="5">
        <f>'MARCHE ST KOUAGOU'!I30</f>
        <v>510000</v>
      </c>
      <c r="G60" s="5">
        <f>'MARCHE BOHICON'!I30</f>
        <v>490000</v>
      </c>
      <c r="H60" s="5">
        <f>'MARCHE LOKOSSA'!I30</f>
        <v>490000</v>
      </c>
    </row>
    <row r="61" spans="1:8" ht="18.75" thickBot="1">
      <c r="A61" s="83"/>
      <c r="B61" s="6" t="s">
        <v>9</v>
      </c>
      <c r="C61" s="7">
        <f>((MROUND(C60,1)-MROUND('Semaine Précédente'!C60,1))/MROUND('Semaine Précédente'!C60,1)*100)</f>
        <v>0</v>
      </c>
      <c r="D61" s="7">
        <f>((MROUND(D60,1)-MROUND('Semaine Précédente'!D60,1))/MROUND('Semaine Précédente'!D60,1)*100)</f>
        <v>0</v>
      </c>
      <c r="E61" s="7">
        <f>((MROUND(E60,1)-MROUND('Semaine Précédente'!E60,1))/MROUND('Semaine Précédente'!E60,1)*100)</f>
        <v>-1.3376597576319449</v>
      </c>
      <c r="F61" s="7">
        <f>((MROUND(F60,1)-MROUND('Semaine Précédente'!F60,1))/MROUND('Semaine Précédente'!F60,1)*100)</f>
        <v>0</v>
      </c>
      <c r="G61" s="7">
        <f>((MROUND(G60,1)-MROUND('Semaine Précédente'!G60,1))/MROUND('Semaine Précédente'!G60,1)*100)</f>
        <v>0</v>
      </c>
      <c r="H61" s="7">
        <f>((MROUND(H60,1)-MROUND('Semaine Précédente'!H60,1))/MROUND('Semaine Précédente'!H60,1)*100)</f>
        <v>0</v>
      </c>
    </row>
    <row r="62" spans="1:8" ht="18.75" thickBot="1">
      <c r="A62" s="83" t="s">
        <v>31</v>
      </c>
      <c r="B62" s="4" t="s">
        <v>8</v>
      </c>
      <c r="C62" s="5">
        <f>'MARCHE DANTOKPA'!I31</f>
        <v>480000</v>
      </c>
      <c r="D62" s="5">
        <f>'MARCHE OUANDO'!I31</f>
        <v>490000</v>
      </c>
      <c r="E62" s="5">
        <f>'MARCHE ARZEKE'!I31</f>
        <v>495000</v>
      </c>
      <c r="F62" s="5">
        <f>'MARCHE ST KOUAGOU'!I31</f>
        <v>510000</v>
      </c>
      <c r="G62" s="5">
        <f>'MARCHE BOHICON'!I31</f>
        <v>490000</v>
      </c>
      <c r="H62" s="5">
        <f>'MARCHE LOKOSSA'!I31</f>
        <v>490000</v>
      </c>
    </row>
    <row r="63" spans="1:8" ht="18.75" thickBot="1">
      <c r="A63" s="83"/>
      <c r="B63" s="6" t="s">
        <v>9</v>
      </c>
      <c r="C63" s="7">
        <f>((MROUND(C62,1)-MROUND('Semaine Précédente'!C62,1))/MROUND('Semaine Précédente'!C62,1)*100)</f>
        <v>0</v>
      </c>
      <c r="D63" s="7">
        <f>((MROUND(D62,1)-MROUND('Semaine Précédente'!D62,1))/MROUND('Semaine Précédente'!D62,1)*100)</f>
        <v>0</v>
      </c>
      <c r="E63" s="7">
        <f>((MROUND(E62,1)-MROUND('Semaine Précédente'!E62,1))/MROUND('Semaine Précédente'!E62,1)*100)</f>
        <v>-0.43586963736531187</v>
      </c>
      <c r="F63" s="7">
        <f>((MROUND(F62,1)-MROUND('Semaine Précédente'!F62,1))/MROUND('Semaine Précédente'!F62,1)*100)</f>
        <v>0</v>
      </c>
      <c r="G63" s="7">
        <f>((MROUND(G62,1)-MROUND('Semaine Précédente'!G62,1))/MROUND('Semaine Précédente'!G62,1)*100)</f>
        <v>0</v>
      </c>
      <c r="H63" s="7">
        <f>((MROUND(H62,1)-MROUND('Semaine Précédente'!H62,1))/MROUND('Semaine Précédente'!H62,1)*100)</f>
        <v>0</v>
      </c>
    </row>
    <row r="64" spans="1:8">
      <c r="A64" s="67" t="s">
        <v>54</v>
      </c>
      <c r="B64" s="68"/>
      <c r="C64" s="68"/>
      <c r="D64" s="68"/>
      <c r="E64" s="65"/>
      <c r="F64" s="60"/>
      <c r="G64" s="65"/>
      <c r="H64" s="62"/>
    </row>
    <row r="65" spans="1:8" ht="17.25" customHeight="1">
      <c r="A65" s="64" t="s">
        <v>55</v>
      </c>
      <c r="B65" s="64"/>
      <c r="C65" s="64"/>
      <c r="D65" s="64"/>
      <c r="E65" s="65"/>
      <c r="F65" s="60"/>
      <c r="G65" s="65"/>
      <c r="H65" s="62"/>
    </row>
    <row r="66" spans="1:8">
      <c r="A66" s="69"/>
      <c r="B66" s="69"/>
      <c r="C66" s="69"/>
      <c r="D66" s="69"/>
      <c r="E66" s="66"/>
      <c r="F66" s="61"/>
      <c r="G66" s="66"/>
      <c r="H66" s="63"/>
    </row>
  </sheetData>
  <mergeCells count="30">
    <mergeCell ref="A56:A57"/>
    <mergeCell ref="A58:A59"/>
    <mergeCell ref="A60:A61"/>
    <mergeCell ref="A62:A63"/>
    <mergeCell ref="C4:H4"/>
    <mergeCell ref="A6:A7"/>
    <mergeCell ref="A8:A9"/>
    <mergeCell ref="A10:A11"/>
    <mergeCell ref="A12:A13"/>
    <mergeCell ref="A14:A15"/>
    <mergeCell ref="A50:A51"/>
    <mergeCell ref="A54:A55"/>
    <mergeCell ref="A38:A39"/>
    <mergeCell ref="A40:A41"/>
    <mergeCell ref="A42:A43"/>
    <mergeCell ref="A16:A17"/>
    <mergeCell ref="A48:A49"/>
    <mergeCell ref="A52:A53"/>
    <mergeCell ref="A18:A19"/>
    <mergeCell ref="A20:A21"/>
    <mergeCell ref="A22:A23"/>
    <mergeCell ref="A32:A33"/>
    <mergeCell ref="A34:A35"/>
    <mergeCell ref="A36:A37"/>
    <mergeCell ref="A44:A45"/>
    <mergeCell ref="A46:A47"/>
    <mergeCell ref="A24:A25"/>
    <mergeCell ref="A26:A27"/>
    <mergeCell ref="A28:A29"/>
    <mergeCell ref="A30:A3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11" sqref="A11"/>
    </sheetView>
  </sheetViews>
  <sheetFormatPr baseColWidth="10" defaultRowHeight="18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42578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>
      <c r="A1" s="11" t="s">
        <v>56</v>
      </c>
      <c r="G1" s="11"/>
      <c r="K1" s="94" t="s">
        <v>63</v>
      </c>
      <c r="L1" s="94" t="s">
        <v>61</v>
      </c>
      <c r="M1" s="95" t="s">
        <v>62</v>
      </c>
    </row>
    <row r="2" spans="1:13" ht="19.5" thickTop="1" thickBot="1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3" s="19" customFormat="1" ht="21" customHeight="1" thickBot="1">
      <c r="A3" s="36" t="s">
        <v>7</v>
      </c>
      <c r="B3" s="41" t="s">
        <v>70</v>
      </c>
      <c r="C3" s="43">
        <v>250</v>
      </c>
      <c r="D3" s="43">
        <v>1029</v>
      </c>
      <c r="E3" s="43">
        <f t="shared" ref="E3:F13" si="0">C3</f>
        <v>250</v>
      </c>
      <c r="F3" s="43">
        <v>1052</v>
      </c>
      <c r="G3" s="43">
        <f t="shared" ref="G3:H13" si="1">C3</f>
        <v>250</v>
      </c>
      <c r="H3" s="43">
        <f>D3</f>
        <v>1029</v>
      </c>
      <c r="I3" s="39">
        <f>(SUM(C3/D3+E3/F3+G3/H3)*1000)/3</f>
        <v>241.18374490842871</v>
      </c>
      <c r="K3" s="20">
        <v>246.79170779861798</v>
      </c>
      <c r="L3" s="21">
        <f t="shared" ref="L3:L27" si="2">I3-K3</f>
        <v>-5.6079628901892704</v>
      </c>
      <c r="M3" s="22">
        <f>(I3-K3)/K3</f>
        <v>-2.2723465631046921E-2</v>
      </c>
    </row>
    <row r="4" spans="1:13" ht="21" customHeight="1" thickBot="1">
      <c r="A4" s="36" t="s">
        <v>42</v>
      </c>
      <c r="B4" s="41" t="s">
        <v>70</v>
      </c>
      <c r="C4" s="43">
        <v>500</v>
      </c>
      <c r="D4" s="43">
        <v>1008</v>
      </c>
      <c r="E4" s="43">
        <f t="shared" si="0"/>
        <v>500</v>
      </c>
      <c r="F4" s="43">
        <f t="shared" si="0"/>
        <v>1008</v>
      </c>
      <c r="G4" s="43">
        <f t="shared" si="1"/>
        <v>500</v>
      </c>
      <c r="H4" s="43">
        <f t="shared" si="1"/>
        <v>1008</v>
      </c>
      <c r="I4" s="39">
        <f t="shared" ref="I4:I13" si="3">(SUM(C4/D4+E4/F4+G4/H4)*1000)/3</f>
        <v>496.03174603174602</v>
      </c>
      <c r="K4" s="24">
        <v>489.71596474045054</v>
      </c>
      <c r="L4" s="25">
        <f t="shared" si="2"/>
        <v>6.3157812912954796</v>
      </c>
      <c r="M4" s="26">
        <f t="shared" ref="M4:M27" si="4">(I4-K4)/K4</f>
        <v>1.2896825396825368E-2</v>
      </c>
    </row>
    <row r="5" spans="1:13" s="19" customFormat="1" ht="21" customHeight="1" thickBot="1">
      <c r="A5" s="36" t="s">
        <v>11</v>
      </c>
      <c r="B5" s="41" t="s">
        <v>70</v>
      </c>
      <c r="C5" s="43">
        <v>400</v>
      </c>
      <c r="D5" s="43">
        <v>1042</v>
      </c>
      <c r="E5" s="43">
        <f t="shared" si="0"/>
        <v>400</v>
      </c>
      <c r="F5" s="43">
        <f t="shared" si="0"/>
        <v>1042</v>
      </c>
      <c r="G5" s="43">
        <f t="shared" si="1"/>
        <v>400</v>
      </c>
      <c r="H5" s="43">
        <f t="shared" si="1"/>
        <v>1042</v>
      </c>
      <c r="I5" s="39">
        <f t="shared" si="3"/>
        <v>383.87715930902112</v>
      </c>
      <c r="K5" s="20">
        <v>377.00282752120643</v>
      </c>
      <c r="L5" s="21">
        <f t="shared" si="2"/>
        <v>6.8743317878146968</v>
      </c>
      <c r="M5" s="22">
        <f t="shared" si="4"/>
        <v>1.8234165067178482E-2</v>
      </c>
    </row>
    <row r="6" spans="1:13" s="19" customFormat="1" ht="21" customHeight="1" thickBot="1">
      <c r="A6" s="36" t="s">
        <v>12</v>
      </c>
      <c r="B6" s="41" t="s">
        <v>70</v>
      </c>
      <c r="C6" s="43">
        <v>400</v>
      </c>
      <c r="D6" s="43">
        <v>927</v>
      </c>
      <c r="E6" s="43">
        <f t="shared" si="0"/>
        <v>400</v>
      </c>
      <c r="F6" s="43">
        <f t="shared" si="0"/>
        <v>927</v>
      </c>
      <c r="G6" s="43">
        <f t="shared" si="1"/>
        <v>400</v>
      </c>
      <c r="H6" s="43">
        <f t="shared" si="1"/>
        <v>927</v>
      </c>
      <c r="I6" s="39">
        <f t="shared" si="3"/>
        <v>431.49946062567432</v>
      </c>
      <c r="K6" s="20">
        <v>428.26552462526769</v>
      </c>
      <c r="L6" s="21">
        <f t="shared" si="2"/>
        <v>3.2339360004066293</v>
      </c>
      <c r="M6" s="22">
        <f t="shared" si="4"/>
        <v>7.5512405609494794E-3</v>
      </c>
    </row>
    <row r="7" spans="1:13" s="19" customFormat="1" ht="21" customHeight="1" thickBot="1">
      <c r="A7" s="36" t="s">
        <v>13</v>
      </c>
      <c r="B7" s="41" t="s">
        <v>70</v>
      </c>
      <c r="C7" s="43">
        <v>350</v>
      </c>
      <c r="D7" s="43">
        <v>784</v>
      </c>
      <c r="E7" s="43">
        <f t="shared" si="0"/>
        <v>350</v>
      </c>
      <c r="F7" s="43">
        <f t="shared" si="0"/>
        <v>784</v>
      </c>
      <c r="G7" s="43">
        <f t="shared" si="1"/>
        <v>350</v>
      </c>
      <c r="H7" s="43">
        <f t="shared" si="1"/>
        <v>784</v>
      </c>
      <c r="I7" s="39">
        <f t="shared" si="3"/>
        <v>446.4285714285715</v>
      </c>
      <c r="K7" s="20">
        <v>441.91919191919192</v>
      </c>
      <c r="L7" s="21">
        <f t="shared" si="2"/>
        <v>4.5093795093795848</v>
      </c>
      <c r="M7" s="22">
        <f t="shared" si="4"/>
        <v>1.0204081632653232E-2</v>
      </c>
    </row>
    <row r="8" spans="1:13" s="19" customFormat="1" ht="21" customHeight="1" thickBot="1">
      <c r="A8" s="37" t="s">
        <v>64</v>
      </c>
      <c r="B8" s="41" t="s">
        <v>70</v>
      </c>
      <c r="C8" s="43">
        <v>500</v>
      </c>
      <c r="D8" s="43">
        <v>1108</v>
      </c>
      <c r="E8" s="43">
        <f t="shared" si="0"/>
        <v>500</v>
      </c>
      <c r="F8" s="43">
        <f t="shared" si="0"/>
        <v>1108</v>
      </c>
      <c r="G8" s="43">
        <f t="shared" si="1"/>
        <v>500</v>
      </c>
      <c r="H8" s="43">
        <f t="shared" si="1"/>
        <v>1108</v>
      </c>
      <c r="I8" s="39">
        <f t="shared" si="3"/>
        <v>451.26353790613717</v>
      </c>
      <c r="K8" s="20">
        <v>445.23597506678544</v>
      </c>
      <c r="L8" s="21">
        <f t="shared" si="2"/>
        <v>6.0275628393517309</v>
      </c>
      <c r="M8" s="22">
        <f t="shared" si="4"/>
        <v>1.3537906137183987E-2</v>
      </c>
    </row>
    <row r="9" spans="1:13" s="19" customFormat="1" ht="21" customHeight="1" thickBot="1">
      <c r="A9" s="36" t="s">
        <v>43</v>
      </c>
      <c r="B9" s="41" t="s">
        <v>70</v>
      </c>
      <c r="C9" s="43">
        <v>700</v>
      </c>
      <c r="D9" s="43">
        <v>1023</v>
      </c>
      <c r="E9" s="43">
        <f t="shared" si="0"/>
        <v>700</v>
      </c>
      <c r="F9" s="43">
        <f t="shared" si="0"/>
        <v>1023</v>
      </c>
      <c r="G9" s="43">
        <f t="shared" si="1"/>
        <v>700</v>
      </c>
      <c r="H9" s="43">
        <f t="shared" si="1"/>
        <v>1023</v>
      </c>
      <c r="I9" s="39">
        <f t="shared" si="3"/>
        <v>684.26197458455511</v>
      </c>
      <c r="K9" s="20">
        <v>676.32850241545896</v>
      </c>
      <c r="L9" s="21">
        <f t="shared" si="2"/>
        <v>7.9334721690961487</v>
      </c>
      <c r="M9" s="22">
        <f t="shared" si="4"/>
        <v>1.1730205278592162E-2</v>
      </c>
    </row>
    <row r="10" spans="1:13" s="19" customFormat="1" ht="21" customHeight="1" thickBot="1">
      <c r="A10" s="37" t="s">
        <v>44</v>
      </c>
      <c r="B10" s="41" t="s">
        <v>70</v>
      </c>
      <c r="C10" s="43">
        <v>500</v>
      </c>
      <c r="D10" s="43">
        <v>2133</v>
      </c>
      <c r="E10" s="43">
        <f t="shared" si="0"/>
        <v>500</v>
      </c>
      <c r="F10" s="43">
        <f t="shared" si="0"/>
        <v>2133</v>
      </c>
      <c r="G10" s="43">
        <f t="shared" si="1"/>
        <v>500</v>
      </c>
      <c r="H10" s="43">
        <f t="shared" si="1"/>
        <v>2133</v>
      </c>
      <c r="I10" s="39">
        <f t="shared" si="3"/>
        <v>234.41162681669013</v>
      </c>
      <c r="K10" s="20">
        <v>238.54961832061068</v>
      </c>
      <c r="L10" s="21">
        <f t="shared" si="2"/>
        <v>-4.1379915039205457</v>
      </c>
      <c r="M10" s="22">
        <f t="shared" si="4"/>
        <v>-1.7346460384434929E-2</v>
      </c>
    </row>
    <row r="11" spans="1:13" s="19" customFormat="1" ht="23.25" thickBot="1">
      <c r="A11" s="36" t="s">
        <v>45</v>
      </c>
      <c r="B11" s="41" t="s">
        <v>70</v>
      </c>
      <c r="C11" s="43">
        <v>200</v>
      </c>
      <c r="D11" s="43">
        <v>1061</v>
      </c>
      <c r="E11" s="43">
        <f t="shared" si="0"/>
        <v>200</v>
      </c>
      <c r="F11" s="43">
        <v>1055</v>
      </c>
      <c r="G11" s="43">
        <f t="shared" si="1"/>
        <v>200</v>
      </c>
      <c r="H11" s="43">
        <v>1124</v>
      </c>
      <c r="I11" s="39">
        <f t="shared" si="3"/>
        <v>185.33693884558042</v>
      </c>
      <c r="K11" s="20">
        <v>138.31899677988321</v>
      </c>
      <c r="L11" s="21">
        <f t="shared" si="2"/>
        <v>47.017942065697213</v>
      </c>
      <c r="M11" s="22">
        <f t="shared" si="4"/>
        <v>0.33992396677457243</v>
      </c>
    </row>
    <row r="12" spans="1:13" s="19" customFormat="1" ht="23.25" thickBot="1">
      <c r="A12" s="37" t="s">
        <v>17</v>
      </c>
      <c r="B12" s="41" t="s">
        <v>70</v>
      </c>
      <c r="C12" s="43">
        <v>100</v>
      </c>
      <c r="D12" s="43">
        <v>171</v>
      </c>
      <c r="E12" s="43">
        <f t="shared" si="0"/>
        <v>100</v>
      </c>
      <c r="F12" s="43">
        <v>178</v>
      </c>
      <c r="G12" s="43">
        <f t="shared" si="1"/>
        <v>100</v>
      </c>
      <c r="H12" s="43">
        <v>167</v>
      </c>
      <c r="I12" s="39">
        <f t="shared" si="3"/>
        <v>581.79848988533217</v>
      </c>
      <c r="K12" s="20">
        <v>732.13122501706914</v>
      </c>
      <c r="L12" s="21">
        <f t="shared" si="2"/>
        <v>-150.33273513173697</v>
      </c>
      <c r="M12" s="22">
        <f t="shared" si="4"/>
        <v>-0.20533577860749219</v>
      </c>
    </row>
    <row r="13" spans="1:13" ht="21" customHeight="1" thickBot="1">
      <c r="A13" s="36" t="s">
        <v>46</v>
      </c>
      <c r="B13" s="41" t="s">
        <v>70</v>
      </c>
      <c r="C13" s="43">
        <v>200</v>
      </c>
      <c r="D13" s="43">
        <v>247</v>
      </c>
      <c r="E13" s="43">
        <f t="shared" si="0"/>
        <v>200</v>
      </c>
      <c r="F13" s="43">
        <v>256</v>
      </c>
      <c r="G13" s="43">
        <f t="shared" si="1"/>
        <v>200</v>
      </c>
      <c r="H13" s="43">
        <v>247</v>
      </c>
      <c r="I13" s="39">
        <f t="shared" si="3"/>
        <v>800.22773279352225</v>
      </c>
      <c r="K13" s="24">
        <v>785.80460159407539</v>
      </c>
      <c r="L13" s="25">
        <f t="shared" si="2"/>
        <v>14.423131199446857</v>
      </c>
      <c r="M13" s="26">
        <f t="shared" si="4"/>
        <v>1.8354602620280203E-2</v>
      </c>
    </row>
    <row r="14" spans="1:13" ht="21" customHeight="1" thickBot="1">
      <c r="A14" s="36" t="s">
        <v>19</v>
      </c>
      <c r="B14" s="41" t="s">
        <v>71</v>
      </c>
      <c r="C14" s="43">
        <v>1100</v>
      </c>
      <c r="D14" s="46"/>
      <c r="E14" s="43">
        <f>C14</f>
        <v>1100</v>
      </c>
      <c r="F14" s="46"/>
      <c r="G14" s="43">
        <f>C14</f>
        <v>1100</v>
      </c>
      <c r="H14" s="47"/>
      <c r="I14" s="38">
        <f t="shared" ref="I14:I31" si="5">(+C14+E14+G14)/3</f>
        <v>1100</v>
      </c>
      <c r="K14" s="24">
        <v>1100</v>
      </c>
      <c r="L14" s="25">
        <f t="shared" si="2"/>
        <v>0</v>
      </c>
      <c r="M14" s="26">
        <f t="shared" si="4"/>
        <v>0</v>
      </c>
    </row>
    <row r="15" spans="1:13" ht="21" customHeight="1" thickBot="1">
      <c r="A15" s="36" t="s">
        <v>20</v>
      </c>
      <c r="B15" s="41" t="s">
        <v>71</v>
      </c>
      <c r="C15" s="43">
        <v>700</v>
      </c>
      <c r="D15" s="46"/>
      <c r="E15" s="43">
        <f t="shared" ref="E15:E31" si="6">C15</f>
        <v>700</v>
      </c>
      <c r="F15" s="46"/>
      <c r="G15" s="43">
        <f t="shared" ref="G15:G31" si="7">C15</f>
        <v>700</v>
      </c>
      <c r="H15" s="47"/>
      <c r="I15" s="38">
        <f t="shared" si="5"/>
        <v>700</v>
      </c>
      <c r="K15" s="24">
        <v>650</v>
      </c>
      <c r="L15" s="25">
        <f t="shared" si="2"/>
        <v>50</v>
      </c>
      <c r="M15" s="26">
        <f t="shared" si="4"/>
        <v>7.6923076923076927E-2</v>
      </c>
    </row>
    <row r="16" spans="1:13" ht="36.75" customHeight="1" thickBot="1">
      <c r="A16" s="36" t="s">
        <v>21</v>
      </c>
      <c r="B16" s="41" t="s">
        <v>71</v>
      </c>
      <c r="C16" s="43">
        <v>600</v>
      </c>
      <c r="D16" s="46"/>
      <c r="E16" s="43">
        <f t="shared" si="6"/>
        <v>600</v>
      </c>
      <c r="F16" s="46"/>
      <c r="G16" s="43">
        <f t="shared" si="7"/>
        <v>600</v>
      </c>
      <c r="H16" s="47"/>
      <c r="I16" s="38">
        <f t="shared" si="5"/>
        <v>600</v>
      </c>
      <c r="K16" s="24">
        <v>650</v>
      </c>
      <c r="L16" s="25">
        <f t="shared" si="2"/>
        <v>-50</v>
      </c>
      <c r="M16" s="26">
        <f t="shared" si="4"/>
        <v>-7.6923076923076927E-2</v>
      </c>
    </row>
    <row r="17" spans="1:13" s="19" customFormat="1" ht="21" customHeight="1" thickBot="1">
      <c r="A17" s="37" t="s">
        <v>22</v>
      </c>
      <c r="B17" s="41" t="s">
        <v>71</v>
      </c>
      <c r="C17" s="43">
        <v>450</v>
      </c>
      <c r="D17" s="46"/>
      <c r="E17" s="43">
        <f t="shared" si="6"/>
        <v>450</v>
      </c>
      <c r="F17" s="46"/>
      <c r="G17" s="43">
        <f t="shared" si="7"/>
        <v>450</v>
      </c>
      <c r="H17" s="47"/>
      <c r="I17" s="38">
        <f t="shared" si="5"/>
        <v>450</v>
      </c>
      <c r="K17" s="20">
        <v>450</v>
      </c>
      <c r="L17" s="21">
        <f t="shared" si="2"/>
        <v>0</v>
      </c>
      <c r="M17" s="22">
        <f t="shared" si="4"/>
        <v>0</v>
      </c>
    </row>
    <row r="18" spans="1:13" s="19" customFormat="1" ht="21" customHeight="1" thickBot="1">
      <c r="A18" s="36" t="s">
        <v>47</v>
      </c>
      <c r="B18" s="41" t="s">
        <v>72</v>
      </c>
      <c r="C18" s="43">
        <v>3500</v>
      </c>
      <c r="D18" s="46"/>
      <c r="E18" s="43">
        <f t="shared" si="6"/>
        <v>3500</v>
      </c>
      <c r="F18" s="46"/>
      <c r="G18" s="43">
        <f t="shared" si="7"/>
        <v>3500</v>
      </c>
      <c r="H18" s="47"/>
      <c r="I18" s="38">
        <f t="shared" si="5"/>
        <v>3500</v>
      </c>
      <c r="K18" s="20">
        <v>3500</v>
      </c>
      <c r="L18" s="21">
        <f t="shared" si="2"/>
        <v>0</v>
      </c>
      <c r="M18" s="22">
        <f t="shared" si="4"/>
        <v>0</v>
      </c>
    </row>
    <row r="19" spans="1:13" ht="21" customHeight="1" thickBot="1">
      <c r="A19" s="36" t="s">
        <v>24</v>
      </c>
      <c r="B19" s="41" t="s">
        <v>72</v>
      </c>
      <c r="C19" s="43">
        <v>6850</v>
      </c>
      <c r="D19" s="46"/>
      <c r="E19" s="43">
        <f t="shared" si="6"/>
        <v>6850</v>
      </c>
      <c r="F19" s="46"/>
      <c r="G19" s="43">
        <f t="shared" si="7"/>
        <v>6850</v>
      </c>
      <c r="H19" s="47"/>
      <c r="I19" s="38">
        <f t="shared" si="5"/>
        <v>6850</v>
      </c>
      <c r="K19" s="24">
        <v>6850</v>
      </c>
      <c r="L19" s="25">
        <f t="shared" si="2"/>
        <v>0</v>
      </c>
      <c r="M19" s="26">
        <f t="shared" si="4"/>
        <v>0</v>
      </c>
    </row>
    <row r="20" spans="1:13" ht="21" customHeight="1" thickBot="1">
      <c r="A20" s="36" t="s">
        <v>48</v>
      </c>
      <c r="B20" s="41" t="s">
        <v>73</v>
      </c>
      <c r="C20" s="43">
        <v>1300</v>
      </c>
      <c r="D20" s="46"/>
      <c r="E20" s="43">
        <f t="shared" si="6"/>
        <v>1300</v>
      </c>
      <c r="F20" s="46"/>
      <c r="G20" s="43">
        <f t="shared" si="7"/>
        <v>1300</v>
      </c>
      <c r="H20" s="47"/>
      <c r="I20" s="38">
        <f t="shared" si="5"/>
        <v>1300</v>
      </c>
      <c r="K20" s="24">
        <v>1300</v>
      </c>
      <c r="L20" s="25">
        <f t="shared" si="2"/>
        <v>0</v>
      </c>
      <c r="M20" s="26">
        <f t="shared" si="4"/>
        <v>0</v>
      </c>
    </row>
    <row r="21" spans="1:13" ht="21" customHeight="1" thickBot="1">
      <c r="A21" s="36" t="s">
        <v>25</v>
      </c>
      <c r="B21" s="41" t="s">
        <v>73</v>
      </c>
      <c r="C21" s="43">
        <v>3000</v>
      </c>
      <c r="D21" s="46"/>
      <c r="E21" s="43">
        <f t="shared" si="6"/>
        <v>3000</v>
      </c>
      <c r="F21" s="46"/>
      <c r="G21" s="43">
        <f t="shared" si="7"/>
        <v>3000</v>
      </c>
      <c r="H21" s="47"/>
      <c r="I21" s="38">
        <f t="shared" si="5"/>
        <v>3000</v>
      </c>
      <c r="K21" s="24">
        <v>3000</v>
      </c>
      <c r="L21" s="25">
        <f t="shared" si="2"/>
        <v>0</v>
      </c>
      <c r="M21" s="26">
        <f t="shared" si="4"/>
        <v>0</v>
      </c>
    </row>
    <row r="22" spans="1:13" ht="21" customHeight="1" thickBot="1">
      <c r="A22" s="36" t="s">
        <v>26</v>
      </c>
      <c r="B22" s="41" t="s">
        <v>73</v>
      </c>
      <c r="C22" s="43">
        <v>3000</v>
      </c>
      <c r="D22" s="46"/>
      <c r="E22" s="43">
        <f t="shared" si="6"/>
        <v>3000</v>
      </c>
      <c r="F22" s="46"/>
      <c r="G22" s="43">
        <f t="shared" si="7"/>
        <v>3000</v>
      </c>
      <c r="H22" s="47"/>
      <c r="I22" s="38">
        <f t="shared" si="5"/>
        <v>3000</v>
      </c>
      <c r="K22" s="24">
        <v>3000</v>
      </c>
      <c r="L22" s="25">
        <f t="shared" si="2"/>
        <v>0</v>
      </c>
      <c r="M22" s="26">
        <f t="shared" si="4"/>
        <v>0</v>
      </c>
    </row>
    <row r="23" spans="1:13" ht="21" customHeight="1" thickBot="1">
      <c r="A23" s="36" t="s">
        <v>65</v>
      </c>
      <c r="B23" s="41" t="s">
        <v>72</v>
      </c>
      <c r="C23" s="43">
        <v>5200</v>
      </c>
      <c r="D23" s="46"/>
      <c r="E23" s="43">
        <f t="shared" si="6"/>
        <v>5200</v>
      </c>
      <c r="F23" s="46"/>
      <c r="G23" s="43">
        <f t="shared" si="7"/>
        <v>5200</v>
      </c>
      <c r="H23" s="47"/>
      <c r="I23" s="38">
        <f t="shared" si="5"/>
        <v>5200</v>
      </c>
      <c r="K23" s="24">
        <v>5200</v>
      </c>
      <c r="L23" s="25">
        <f t="shared" si="2"/>
        <v>0</v>
      </c>
      <c r="M23" s="26">
        <f t="shared" si="4"/>
        <v>0</v>
      </c>
    </row>
    <row r="24" spans="1:13" ht="21" customHeight="1" thickBot="1">
      <c r="A24" s="36" t="s">
        <v>66</v>
      </c>
      <c r="B24" s="41" t="s">
        <v>73</v>
      </c>
      <c r="C24" s="43">
        <v>1000</v>
      </c>
      <c r="D24" s="46"/>
      <c r="E24" s="43">
        <f t="shared" si="6"/>
        <v>1000</v>
      </c>
      <c r="F24" s="46"/>
      <c r="G24" s="43">
        <f t="shared" si="7"/>
        <v>1000</v>
      </c>
      <c r="H24" s="47"/>
      <c r="I24" s="38">
        <f t="shared" si="5"/>
        <v>1000</v>
      </c>
      <c r="J24" s="19"/>
      <c r="K24" s="20">
        <v>1000</v>
      </c>
      <c r="L24" s="25">
        <f t="shared" si="2"/>
        <v>0</v>
      </c>
      <c r="M24" s="26">
        <f t="shared" si="4"/>
        <v>0</v>
      </c>
    </row>
    <row r="25" spans="1:13" ht="21" customHeight="1" thickBot="1">
      <c r="A25" s="37" t="s">
        <v>67</v>
      </c>
      <c r="B25" s="41" t="s">
        <v>73</v>
      </c>
      <c r="C25" s="43">
        <v>950</v>
      </c>
      <c r="D25" s="46"/>
      <c r="E25" s="43">
        <f t="shared" si="6"/>
        <v>950</v>
      </c>
      <c r="F25" s="46"/>
      <c r="G25" s="43">
        <f t="shared" si="7"/>
        <v>950</v>
      </c>
      <c r="H25" s="47"/>
      <c r="I25" s="38">
        <f t="shared" si="5"/>
        <v>950</v>
      </c>
      <c r="J25" s="19"/>
      <c r="K25" s="20">
        <v>950</v>
      </c>
      <c r="L25" s="25">
        <f t="shared" si="2"/>
        <v>0</v>
      </c>
      <c r="M25" s="26">
        <f t="shared" si="4"/>
        <v>0</v>
      </c>
    </row>
    <row r="26" spans="1:13" ht="21" customHeight="1" thickBot="1">
      <c r="A26" s="36" t="s">
        <v>27</v>
      </c>
      <c r="B26" s="41" t="s">
        <v>73</v>
      </c>
      <c r="C26" s="43">
        <v>450</v>
      </c>
      <c r="D26" s="46"/>
      <c r="E26" s="43">
        <f t="shared" si="6"/>
        <v>450</v>
      </c>
      <c r="F26" s="46"/>
      <c r="G26" s="43">
        <f t="shared" si="7"/>
        <v>450</v>
      </c>
      <c r="H26" s="47"/>
      <c r="I26" s="38">
        <f t="shared" si="5"/>
        <v>450</v>
      </c>
      <c r="J26" s="19"/>
      <c r="K26" s="20">
        <v>450</v>
      </c>
      <c r="L26" s="25">
        <f t="shared" si="2"/>
        <v>0</v>
      </c>
      <c r="M26" s="26">
        <f t="shared" si="4"/>
        <v>0</v>
      </c>
    </row>
    <row r="27" spans="1:13" ht="21" customHeight="1" thickBot="1">
      <c r="A27" s="36" t="s">
        <v>68</v>
      </c>
      <c r="B27" s="41" t="s">
        <v>73</v>
      </c>
      <c r="C27" s="43">
        <v>350</v>
      </c>
      <c r="D27" s="46"/>
      <c r="E27" s="43">
        <f t="shared" si="6"/>
        <v>350</v>
      </c>
      <c r="F27" s="46"/>
      <c r="G27" s="43">
        <f t="shared" si="7"/>
        <v>350</v>
      </c>
      <c r="H27" s="47"/>
      <c r="I27" s="38">
        <f t="shared" si="5"/>
        <v>350</v>
      </c>
      <c r="J27" s="19"/>
      <c r="K27" s="20">
        <v>350</v>
      </c>
      <c r="L27" s="25">
        <f t="shared" si="2"/>
        <v>0</v>
      </c>
      <c r="M27" s="26">
        <f t="shared" si="4"/>
        <v>0</v>
      </c>
    </row>
    <row r="28" spans="1:13" ht="23.25" thickBot="1">
      <c r="A28" s="36" t="s">
        <v>28</v>
      </c>
      <c r="B28" s="41" t="s">
        <v>74</v>
      </c>
      <c r="C28" s="43">
        <v>71000</v>
      </c>
      <c r="D28" s="46"/>
      <c r="E28" s="43">
        <f t="shared" si="6"/>
        <v>71000</v>
      </c>
      <c r="F28" s="46"/>
      <c r="G28" s="43">
        <f t="shared" si="7"/>
        <v>71000</v>
      </c>
      <c r="H28" s="47"/>
      <c r="I28" s="38">
        <f t="shared" si="5"/>
        <v>71000</v>
      </c>
      <c r="J28" s="33"/>
      <c r="K28" s="24">
        <v>71000</v>
      </c>
      <c r="L28" s="25">
        <f>I28-K28</f>
        <v>0</v>
      </c>
      <c r="M28" s="26">
        <f>(I28-K28)/K28</f>
        <v>0</v>
      </c>
    </row>
    <row r="29" spans="1:13" ht="23.25" thickBot="1">
      <c r="A29" s="36" t="s">
        <v>29</v>
      </c>
      <c r="B29" s="41" t="s">
        <v>74</v>
      </c>
      <c r="C29" s="43">
        <v>71000</v>
      </c>
      <c r="D29" s="46"/>
      <c r="E29" s="43">
        <f t="shared" si="6"/>
        <v>71000</v>
      </c>
      <c r="F29" s="46"/>
      <c r="G29" s="43">
        <f t="shared" si="7"/>
        <v>71000</v>
      </c>
      <c r="H29" s="47"/>
      <c r="I29" s="38">
        <f t="shared" si="5"/>
        <v>71000</v>
      </c>
      <c r="J29" s="33"/>
      <c r="K29" s="24">
        <v>71000</v>
      </c>
      <c r="L29" s="25">
        <f>I29-K29</f>
        <v>0</v>
      </c>
      <c r="M29" s="26">
        <f>(I29-K29)/K29</f>
        <v>0</v>
      </c>
    </row>
    <row r="30" spans="1:13" ht="23.25" thickBot="1">
      <c r="A30" s="36" t="s">
        <v>30</v>
      </c>
      <c r="B30" s="41" t="s">
        <v>74</v>
      </c>
      <c r="C30" s="43">
        <v>480000</v>
      </c>
      <c r="D30" s="46"/>
      <c r="E30" s="43">
        <f t="shared" si="6"/>
        <v>480000</v>
      </c>
      <c r="F30" s="46"/>
      <c r="G30" s="43">
        <f t="shared" si="7"/>
        <v>480000</v>
      </c>
      <c r="H30" s="47"/>
      <c r="I30" s="38">
        <f t="shared" si="5"/>
        <v>480000</v>
      </c>
      <c r="J30" s="33"/>
      <c r="K30" s="24">
        <v>480000</v>
      </c>
      <c r="L30" s="25">
        <f>I30-K30</f>
        <v>0</v>
      </c>
      <c r="M30" s="26">
        <f>(I30-K30)/K30</f>
        <v>0</v>
      </c>
    </row>
    <row r="31" spans="1:13" ht="23.25" thickBot="1">
      <c r="A31" s="36" t="s">
        <v>31</v>
      </c>
      <c r="B31" s="41" t="s">
        <v>74</v>
      </c>
      <c r="C31" s="43">
        <v>480000</v>
      </c>
      <c r="D31" s="56"/>
      <c r="E31" s="43">
        <f t="shared" si="6"/>
        <v>480000</v>
      </c>
      <c r="F31" s="56"/>
      <c r="G31" s="43">
        <f t="shared" si="7"/>
        <v>480000</v>
      </c>
      <c r="H31" s="57"/>
      <c r="I31" s="38">
        <f t="shared" si="5"/>
        <v>480000</v>
      </c>
      <c r="J31" s="33"/>
      <c r="K31" s="24">
        <v>480000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C3" sqref="C3:H31"/>
    </sheetView>
  </sheetViews>
  <sheetFormatPr baseColWidth="10" defaultRowHeight="18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7" ht="18.75" thickBot="1">
      <c r="A1" s="11" t="s">
        <v>57</v>
      </c>
      <c r="G1" s="11"/>
      <c r="K1" s="94" t="s">
        <v>63</v>
      </c>
      <c r="L1" s="94" t="s">
        <v>61</v>
      </c>
      <c r="M1" s="95" t="s">
        <v>62</v>
      </c>
    </row>
    <row r="2" spans="1:17" ht="19.5" thickTop="1" thickBot="1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7" s="19" customFormat="1" ht="21" customHeight="1" thickBot="1">
      <c r="A3" s="36" t="s">
        <v>7</v>
      </c>
      <c r="B3" s="41" t="s">
        <v>70</v>
      </c>
      <c r="C3" s="42">
        <v>225</v>
      </c>
      <c r="D3" s="43">
        <v>1019</v>
      </c>
      <c r="E3" s="42">
        <v>225</v>
      </c>
      <c r="F3" s="42">
        <v>988</v>
      </c>
      <c r="G3" s="42">
        <v>225</v>
      </c>
      <c r="H3" s="42">
        <v>1027</v>
      </c>
      <c r="I3" s="39">
        <f>(SUM(C3/D3+E3/F3+G3/H3)*1000)/3</f>
        <v>222.54073892611893</v>
      </c>
      <c r="K3" s="18">
        <v>222.11405697914586</v>
      </c>
      <c r="L3" s="21">
        <f t="shared" ref="L3:L27" si="0">I3-K3</f>
        <v>0.42668194697307626</v>
      </c>
      <c r="M3" s="22">
        <f>(I3-K3)/K3</f>
        <v>1.921003797671109E-3</v>
      </c>
      <c r="O3" s="19">
        <v>221.88487225508001</v>
      </c>
      <c r="P3" s="19" t="s">
        <v>7</v>
      </c>
      <c r="Q3" s="19" t="b">
        <f>P3=A3</f>
        <v>1</v>
      </c>
    </row>
    <row r="4" spans="1:17" ht="21" customHeight="1" thickBot="1">
      <c r="A4" s="36" t="s">
        <v>42</v>
      </c>
      <c r="B4" s="41" t="s">
        <v>70</v>
      </c>
      <c r="C4" s="42">
        <v>500</v>
      </c>
      <c r="D4" s="43">
        <v>1013</v>
      </c>
      <c r="E4" s="42">
        <v>500</v>
      </c>
      <c r="F4" s="42">
        <v>1008</v>
      </c>
      <c r="G4" s="42">
        <v>500</v>
      </c>
      <c r="H4" s="42">
        <v>997</v>
      </c>
      <c r="I4" s="39">
        <f t="shared" ref="I4:I13" si="1">(SUM(C4/D4+E4/F4+G4/H4)*1000)/3</f>
        <v>497.03989172320126</v>
      </c>
      <c r="K4" s="23">
        <v>497.1393620481897</v>
      </c>
      <c r="L4" s="25">
        <f t="shared" si="0"/>
        <v>-9.9470324988431003E-2</v>
      </c>
      <c r="M4" s="26">
        <f t="shared" ref="M4:M27" si="2">(I4-K4)/K4</f>
        <v>-2.0008539371861074E-4</v>
      </c>
      <c r="O4" s="1">
        <v>497.32223512711317</v>
      </c>
      <c r="P4" s="1" t="s">
        <v>42</v>
      </c>
      <c r="Q4" s="19" t="b">
        <f t="shared" ref="Q4:Q31" si="3">P4=A4</f>
        <v>1</v>
      </c>
    </row>
    <row r="5" spans="1:17" s="19" customFormat="1" ht="21" customHeight="1" thickBot="1">
      <c r="A5" s="36" t="s">
        <v>11</v>
      </c>
      <c r="B5" s="41" t="s">
        <v>70</v>
      </c>
      <c r="C5" s="42">
        <v>325</v>
      </c>
      <c r="D5" s="43">
        <v>932</v>
      </c>
      <c r="E5" s="42">
        <v>325</v>
      </c>
      <c r="F5" s="42">
        <v>942</v>
      </c>
      <c r="G5" s="42">
        <v>325</v>
      </c>
      <c r="H5" s="42">
        <v>931</v>
      </c>
      <c r="I5" s="39">
        <f t="shared" si="1"/>
        <v>347.60335509517523</v>
      </c>
      <c r="K5" s="18">
        <v>346.85402460822519</v>
      </c>
      <c r="L5" s="21">
        <f t="shared" si="0"/>
        <v>0.74933048695004345</v>
      </c>
      <c r="M5" s="22">
        <f t="shared" si="2"/>
        <v>2.1603626707126121E-3</v>
      </c>
      <c r="O5" s="19">
        <v>347.35130209854248</v>
      </c>
      <c r="P5" s="19" t="s">
        <v>11</v>
      </c>
      <c r="Q5" s="19" t="b">
        <f t="shared" si="3"/>
        <v>1</v>
      </c>
    </row>
    <row r="6" spans="1:17" s="19" customFormat="1" ht="21" customHeight="1" thickBot="1">
      <c r="A6" s="36" t="s">
        <v>12</v>
      </c>
      <c r="B6" s="41" t="s">
        <v>70</v>
      </c>
      <c r="C6" s="42">
        <v>350</v>
      </c>
      <c r="D6" s="43">
        <v>954</v>
      </c>
      <c r="E6" s="42">
        <v>350</v>
      </c>
      <c r="F6" s="42">
        <v>951</v>
      </c>
      <c r="G6" s="42">
        <v>350</v>
      </c>
      <c r="H6" s="42">
        <v>963</v>
      </c>
      <c r="I6" s="39">
        <f t="shared" si="1"/>
        <v>366.11917292417507</v>
      </c>
      <c r="K6" s="18">
        <v>365.98926640899634</v>
      </c>
      <c r="L6" s="21">
        <f t="shared" si="0"/>
        <v>0.12990651517873175</v>
      </c>
      <c r="M6" s="22">
        <f t="shared" si="2"/>
        <v>3.5494624324189887E-4</v>
      </c>
      <c r="O6" s="19">
        <v>365.48338198418099</v>
      </c>
      <c r="P6" s="19" t="s">
        <v>12</v>
      </c>
      <c r="Q6" s="19" t="b">
        <f t="shared" si="3"/>
        <v>1</v>
      </c>
    </row>
    <row r="7" spans="1:17" s="19" customFormat="1" ht="21" customHeight="1" thickBot="1">
      <c r="A7" s="36" t="s">
        <v>13</v>
      </c>
      <c r="B7" s="41" t="s">
        <v>70</v>
      </c>
      <c r="C7" s="42">
        <v>300</v>
      </c>
      <c r="D7" s="43">
        <v>809</v>
      </c>
      <c r="E7" s="42">
        <v>300</v>
      </c>
      <c r="F7" s="42">
        <v>806</v>
      </c>
      <c r="G7" s="42">
        <v>300</v>
      </c>
      <c r="H7" s="42">
        <v>808</v>
      </c>
      <c r="I7" s="39">
        <f t="shared" si="1"/>
        <v>371.44124945978018</v>
      </c>
      <c r="K7" s="18">
        <v>370.99102138108691</v>
      </c>
      <c r="L7" s="21">
        <f t="shared" si="0"/>
        <v>0.45022807869327153</v>
      </c>
      <c r="M7" s="22">
        <f t="shared" si="2"/>
        <v>1.2135821428163117E-3</v>
      </c>
      <c r="O7" s="19">
        <v>324.73719338826936</v>
      </c>
      <c r="P7" s="19" t="s">
        <v>13</v>
      </c>
      <c r="Q7" s="19" t="b">
        <f t="shared" si="3"/>
        <v>1</v>
      </c>
    </row>
    <row r="8" spans="1:17" ht="21" customHeight="1" thickBot="1">
      <c r="A8" s="37" t="s">
        <v>64</v>
      </c>
      <c r="B8" s="41" t="s">
        <v>70</v>
      </c>
      <c r="C8" s="43">
        <v>500</v>
      </c>
      <c r="D8" s="43">
        <v>1007</v>
      </c>
      <c r="E8" s="43">
        <v>500</v>
      </c>
      <c r="F8" s="43">
        <v>1011</v>
      </c>
      <c r="G8" s="43">
        <v>500</v>
      </c>
      <c r="H8" s="43">
        <v>1004</v>
      </c>
      <c r="I8" s="39">
        <f t="shared" si="1"/>
        <v>496.36404652016523</v>
      </c>
      <c r="K8" s="23">
        <v>495.87437658549061</v>
      </c>
      <c r="L8" s="25">
        <f t="shared" si="0"/>
        <v>0.48966993467462316</v>
      </c>
      <c r="M8" s="26">
        <f t="shared" si="2"/>
        <v>9.8748787555108172E-4</v>
      </c>
      <c r="O8" s="1">
        <v>493.75435373246478</v>
      </c>
      <c r="P8" s="1" t="s">
        <v>64</v>
      </c>
      <c r="Q8" s="19" t="b">
        <f t="shared" si="3"/>
        <v>1</v>
      </c>
    </row>
    <row r="9" spans="1:17" s="19" customFormat="1" ht="21" customHeight="1" thickBot="1">
      <c r="A9" s="36" t="s">
        <v>43</v>
      </c>
      <c r="B9" s="41" t="s">
        <v>70</v>
      </c>
      <c r="C9" s="42">
        <v>600</v>
      </c>
      <c r="D9" s="43">
        <v>974</v>
      </c>
      <c r="E9" s="42">
        <v>600</v>
      </c>
      <c r="F9" s="42">
        <v>971</v>
      </c>
      <c r="G9" s="42">
        <v>600</v>
      </c>
      <c r="H9" s="42">
        <v>984</v>
      </c>
      <c r="I9" s="39">
        <f t="shared" si="1"/>
        <v>614.5640650361803</v>
      </c>
      <c r="K9" s="18">
        <v>614.97975991855515</v>
      </c>
      <c r="L9" s="21">
        <f t="shared" si="0"/>
        <v>-0.41569488237485075</v>
      </c>
      <c r="M9" s="22">
        <f t="shared" si="2"/>
        <v>-6.7594888395986126E-4</v>
      </c>
      <c r="O9" s="19">
        <v>614.97028752558447</v>
      </c>
      <c r="P9" s="19" t="s">
        <v>43</v>
      </c>
      <c r="Q9" s="19" t="b">
        <f t="shared" si="3"/>
        <v>1</v>
      </c>
    </row>
    <row r="10" spans="1:17" s="19" customFormat="1" ht="23.25" thickBot="1">
      <c r="A10" s="37" t="s">
        <v>44</v>
      </c>
      <c r="B10" s="41" t="s">
        <v>70</v>
      </c>
      <c r="C10" s="43">
        <v>1000</v>
      </c>
      <c r="D10" s="43">
        <v>2719</v>
      </c>
      <c r="E10" s="42">
        <v>1000</v>
      </c>
      <c r="F10" s="42">
        <v>2812</v>
      </c>
      <c r="G10" s="42">
        <v>1000</v>
      </c>
      <c r="H10" s="42">
        <v>2816</v>
      </c>
      <c r="I10" s="39">
        <f t="shared" si="1"/>
        <v>359.50489530983037</v>
      </c>
      <c r="K10" s="18">
        <v>364.72674115572136</v>
      </c>
      <c r="L10" s="21">
        <f>I10-K10</f>
        <v>-5.2218458458909822</v>
      </c>
      <c r="M10" s="22">
        <f t="shared" si="2"/>
        <v>-1.4317145568609396E-2</v>
      </c>
      <c r="O10" s="19">
        <v>394.19624149399471</v>
      </c>
      <c r="P10" s="19" t="s">
        <v>44</v>
      </c>
      <c r="Q10" s="19" t="b">
        <f t="shared" si="3"/>
        <v>1</v>
      </c>
    </row>
    <row r="11" spans="1:17" s="19" customFormat="1" ht="23.25" thickBot="1">
      <c r="A11" s="36" t="s">
        <v>45</v>
      </c>
      <c r="B11" s="41" t="s">
        <v>70</v>
      </c>
      <c r="C11" s="42">
        <v>100</v>
      </c>
      <c r="D11" s="43">
        <v>547</v>
      </c>
      <c r="E11" s="42">
        <v>100</v>
      </c>
      <c r="F11" s="42">
        <v>519</v>
      </c>
      <c r="G11" s="42">
        <v>100</v>
      </c>
      <c r="H11" s="42">
        <v>511</v>
      </c>
      <c r="I11" s="39">
        <f t="shared" si="1"/>
        <v>190.39610003097164</v>
      </c>
      <c r="K11" s="18">
        <v>191.69908825081237</v>
      </c>
      <c r="L11" s="21">
        <f t="shared" si="0"/>
        <v>-1.3029882198407279</v>
      </c>
      <c r="M11" s="22">
        <f t="shared" si="2"/>
        <v>-6.7970496455149743E-3</v>
      </c>
      <c r="O11" s="19">
        <v>192.5987244241395</v>
      </c>
      <c r="P11" s="19" t="s">
        <v>45</v>
      </c>
      <c r="Q11" s="19" t="b">
        <f t="shared" si="3"/>
        <v>1</v>
      </c>
    </row>
    <row r="12" spans="1:17" s="19" customFormat="1" ht="23.25" thickBot="1">
      <c r="A12" s="37" t="s">
        <v>17</v>
      </c>
      <c r="B12" s="41" t="s">
        <v>70</v>
      </c>
      <c r="C12" s="43">
        <v>100</v>
      </c>
      <c r="D12" s="43">
        <v>116</v>
      </c>
      <c r="E12" s="42">
        <v>100</v>
      </c>
      <c r="F12" s="43">
        <v>120</v>
      </c>
      <c r="G12" s="42">
        <v>100</v>
      </c>
      <c r="H12" s="43">
        <v>112</v>
      </c>
      <c r="I12" s="39">
        <f t="shared" si="1"/>
        <v>862.75314723590589</v>
      </c>
      <c r="K12" s="18">
        <v>863.61066858523054</v>
      </c>
      <c r="L12" s="21">
        <f t="shared" si="0"/>
        <v>-0.85752134932465651</v>
      </c>
      <c r="M12" s="22">
        <f t="shared" si="2"/>
        <v>-9.9294899949470337E-4</v>
      </c>
      <c r="O12" s="19">
        <v>854.9891720806263</v>
      </c>
      <c r="P12" s="19" t="s">
        <v>17</v>
      </c>
      <c r="Q12" s="19" t="b">
        <f t="shared" si="3"/>
        <v>1</v>
      </c>
    </row>
    <row r="13" spans="1:17" ht="21" customHeight="1" thickBot="1">
      <c r="A13" s="36" t="s">
        <v>46</v>
      </c>
      <c r="B13" s="41" t="s">
        <v>70</v>
      </c>
      <c r="C13" s="42">
        <v>200</v>
      </c>
      <c r="D13" s="43">
        <v>295</v>
      </c>
      <c r="E13" s="42">
        <v>200</v>
      </c>
      <c r="F13" s="42">
        <v>283</v>
      </c>
      <c r="G13" s="42">
        <v>200</v>
      </c>
      <c r="H13" s="42">
        <v>276</v>
      </c>
      <c r="I13" s="39">
        <f t="shared" si="1"/>
        <v>703.10585459102128</v>
      </c>
      <c r="K13" s="23">
        <v>646.66040140268922</v>
      </c>
      <c r="L13" s="25">
        <f t="shared" si="0"/>
        <v>56.445453188332067</v>
      </c>
      <c r="M13" s="26">
        <f t="shared" si="2"/>
        <v>8.7287628971705472E-2</v>
      </c>
      <c r="O13" s="1">
        <v>609.30222041333161</v>
      </c>
      <c r="P13" s="1" t="s">
        <v>46</v>
      </c>
      <c r="Q13" s="19" t="b">
        <f t="shared" si="3"/>
        <v>1</v>
      </c>
    </row>
    <row r="14" spans="1:17" ht="21" customHeight="1" thickBot="1">
      <c r="A14" s="36" t="s">
        <v>19</v>
      </c>
      <c r="B14" s="41" t="s">
        <v>71</v>
      </c>
      <c r="C14" s="42">
        <v>1200</v>
      </c>
      <c r="D14" s="44"/>
      <c r="E14" s="42">
        <v>1200</v>
      </c>
      <c r="F14" s="44"/>
      <c r="G14" s="42">
        <v>1200</v>
      </c>
      <c r="H14" s="45"/>
      <c r="I14" s="38">
        <f t="shared" ref="I14:I31" si="4">(+C14+E14+G14)/3</f>
        <v>1200</v>
      </c>
      <c r="K14" s="23">
        <v>1200</v>
      </c>
      <c r="L14" s="25">
        <f t="shared" si="0"/>
        <v>0</v>
      </c>
      <c r="M14" s="26">
        <f t="shared" si="2"/>
        <v>0</v>
      </c>
      <c r="O14" s="1">
        <v>1200</v>
      </c>
      <c r="P14" s="1" t="s">
        <v>19</v>
      </c>
      <c r="Q14" s="19" t="b">
        <f t="shared" si="3"/>
        <v>1</v>
      </c>
    </row>
    <row r="15" spans="1:17" ht="21" customHeight="1" thickBot="1">
      <c r="A15" s="36" t="s">
        <v>20</v>
      </c>
      <c r="B15" s="41" t="s">
        <v>71</v>
      </c>
      <c r="C15" s="43">
        <v>500</v>
      </c>
      <c r="D15" s="44"/>
      <c r="E15" s="42">
        <v>500</v>
      </c>
      <c r="F15" s="44"/>
      <c r="G15" s="42">
        <v>500</v>
      </c>
      <c r="H15" s="45"/>
      <c r="I15" s="38">
        <f t="shared" si="4"/>
        <v>500</v>
      </c>
      <c r="K15" s="23">
        <v>500</v>
      </c>
      <c r="L15" s="25">
        <f t="shared" si="0"/>
        <v>0</v>
      </c>
      <c r="M15" s="26">
        <f t="shared" si="2"/>
        <v>0</v>
      </c>
      <c r="O15" s="1">
        <v>500</v>
      </c>
      <c r="P15" s="1" t="s">
        <v>20</v>
      </c>
      <c r="Q15" s="19" t="b">
        <f t="shared" si="3"/>
        <v>1</v>
      </c>
    </row>
    <row r="16" spans="1:17" s="19" customFormat="1" ht="21" customHeight="1" thickBot="1">
      <c r="A16" s="36" t="s">
        <v>21</v>
      </c>
      <c r="B16" s="41" t="s">
        <v>71</v>
      </c>
      <c r="C16" s="43">
        <v>600</v>
      </c>
      <c r="D16" s="44"/>
      <c r="E16" s="42">
        <v>600</v>
      </c>
      <c r="F16" s="44"/>
      <c r="G16" s="42">
        <v>600</v>
      </c>
      <c r="H16" s="45"/>
      <c r="I16" s="38">
        <f t="shared" si="4"/>
        <v>600</v>
      </c>
      <c r="K16" s="18">
        <v>600</v>
      </c>
      <c r="L16" s="21">
        <f t="shared" si="0"/>
        <v>0</v>
      </c>
      <c r="M16" s="22">
        <f t="shared" si="2"/>
        <v>0</v>
      </c>
      <c r="O16" s="19">
        <v>600</v>
      </c>
      <c r="P16" s="19" t="s">
        <v>21</v>
      </c>
      <c r="Q16" s="19" t="b">
        <f t="shared" si="3"/>
        <v>1</v>
      </c>
    </row>
    <row r="17" spans="1:17" s="19" customFormat="1" ht="21" customHeight="1" thickBot="1">
      <c r="A17" s="37" t="s">
        <v>22</v>
      </c>
      <c r="B17" s="41" t="s">
        <v>71</v>
      </c>
      <c r="C17" s="43">
        <v>375</v>
      </c>
      <c r="D17" s="46"/>
      <c r="E17" s="42">
        <v>375</v>
      </c>
      <c r="F17" s="46"/>
      <c r="G17" s="42">
        <v>375</v>
      </c>
      <c r="H17" s="47"/>
      <c r="I17" s="38">
        <f t="shared" si="4"/>
        <v>375</v>
      </c>
      <c r="K17" s="18">
        <v>375</v>
      </c>
      <c r="L17" s="21">
        <f t="shared" si="0"/>
        <v>0</v>
      </c>
      <c r="M17" s="22">
        <f t="shared" si="2"/>
        <v>0</v>
      </c>
      <c r="O17" s="19">
        <v>375</v>
      </c>
      <c r="P17" s="19" t="s">
        <v>22</v>
      </c>
      <c r="Q17" s="19" t="b">
        <f t="shared" si="3"/>
        <v>1</v>
      </c>
    </row>
    <row r="18" spans="1:17" s="19" customFormat="1" ht="21" customHeight="1" thickBot="1">
      <c r="A18" s="36" t="s">
        <v>47</v>
      </c>
      <c r="B18" s="41" t="s">
        <v>72</v>
      </c>
      <c r="C18" s="43">
        <v>3300</v>
      </c>
      <c r="D18" s="44"/>
      <c r="E18" s="42">
        <v>3300</v>
      </c>
      <c r="F18" s="44"/>
      <c r="G18" s="42">
        <v>3300</v>
      </c>
      <c r="H18" s="45"/>
      <c r="I18" s="38">
        <f t="shared" si="4"/>
        <v>3300</v>
      </c>
      <c r="K18" s="18">
        <v>3300</v>
      </c>
      <c r="L18" s="21">
        <f t="shared" si="0"/>
        <v>0</v>
      </c>
      <c r="M18" s="22">
        <f t="shared" si="2"/>
        <v>0</v>
      </c>
      <c r="O18" s="19">
        <v>3300</v>
      </c>
      <c r="P18" s="19" t="s">
        <v>47</v>
      </c>
      <c r="Q18" s="19" t="b">
        <f t="shared" si="3"/>
        <v>1</v>
      </c>
    </row>
    <row r="19" spans="1:17" s="19" customFormat="1" ht="21" customHeight="1" thickBot="1">
      <c r="A19" s="36" t="s">
        <v>24</v>
      </c>
      <c r="B19" s="41" t="s">
        <v>72</v>
      </c>
      <c r="C19" s="43">
        <v>6850</v>
      </c>
      <c r="D19" s="44"/>
      <c r="E19" s="42">
        <v>6850</v>
      </c>
      <c r="F19" s="44"/>
      <c r="G19" s="42">
        <v>6850</v>
      </c>
      <c r="H19" s="45"/>
      <c r="I19" s="38">
        <f t="shared" si="4"/>
        <v>6850</v>
      </c>
      <c r="K19" s="18">
        <v>6850</v>
      </c>
      <c r="L19" s="21">
        <f t="shared" si="0"/>
        <v>0</v>
      </c>
      <c r="M19" s="22">
        <f t="shared" si="2"/>
        <v>0</v>
      </c>
      <c r="O19" s="19">
        <v>6850</v>
      </c>
      <c r="P19" s="19" t="s">
        <v>24</v>
      </c>
      <c r="Q19" s="19" t="b">
        <f t="shared" si="3"/>
        <v>1</v>
      </c>
    </row>
    <row r="20" spans="1:17" ht="21" customHeight="1" thickBot="1">
      <c r="A20" s="36" t="s">
        <v>48</v>
      </c>
      <c r="B20" s="41" t="s">
        <v>73</v>
      </c>
      <c r="C20" s="43">
        <v>1200</v>
      </c>
      <c r="D20" s="44"/>
      <c r="E20" s="42">
        <v>1300</v>
      </c>
      <c r="F20" s="44"/>
      <c r="G20" s="42">
        <v>1200</v>
      </c>
      <c r="H20" s="45"/>
      <c r="I20" s="38">
        <f t="shared" si="4"/>
        <v>1233.3333333333333</v>
      </c>
      <c r="K20" s="23">
        <v>1233.3333333333333</v>
      </c>
      <c r="L20" s="25">
        <f t="shared" si="0"/>
        <v>0</v>
      </c>
      <c r="M20" s="26">
        <f t="shared" si="2"/>
        <v>0</v>
      </c>
      <c r="O20" s="1">
        <v>1233.3333333333333</v>
      </c>
      <c r="P20" s="1" t="s">
        <v>48</v>
      </c>
      <c r="Q20" s="19" t="b">
        <f t="shared" si="3"/>
        <v>1</v>
      </c>
    </row>
    <row r="21" spans="1:17" ht="21" customHeight="1" thickBot="1">
      <c r="A21" s="36" t="s">
        <v>25</v>
      </c>
      <c r="B21" s="41" t="s">
        <v>73</v>
      </c>
      <c r="C21" s="42">
        <v>2800</v>
      </c>
      <c r="D21" s="44"/>
      <c r="E21" s="42">
        <v>2800</v>
      </c>
      <c r="F21" s="44"/>
      <c r="G21" s="42">
        <v>2800</v>
      </c>
      <c r="H21" s="45"/>
      <c r="I21" s="38">
        <f t="shared" si="4"/>
        <v>2800</v>
      </c>
      <c r="K21" s="23">
        <v>2800</v>
      </c>
      <c r="L21" s="25">
        <f t="shared" si="0"/>
        <v>0</v>
      </c>
      <c r="M21" s="26">
        <f t="shared" si="2"/>
        <v>0</v>
      </c>
      <c r="O21" s="1">
        <v>2800</v>
      </c>
      <c r="P21" s="1" t="s">
        <v>25</v>
      </c>
      <c r="Q21" s="19" t="b">
        <f t="shared" si="3"/>
        <v>1</v>
      </c>
    </row>
    <row r="22" spans="1:17" s="31" customFormat="1" ht="21" customHeight="1" thickBot="1">
      <c r="A22" s="36" t="s">
        <v>26</v>
      </c>
      <c r="B22" s="41" t="s">
        <v>73</v>
      </c>
      <c r="C22" s="42">
        <v>2800</v>
      </c>
      <c r="D22" s="44"/>
      <c r="E22" s="42">
        <v>2800</v>
      </c>
      <c r="F22" s="44"/>
      <c r="G22" s="42">
        <v>2800</v>
      </c>
      <c r="H22" s="45"/>
      <c r="I22" s="38">
        <f t="shared" si="4"/>
        <v>2800</v>
      </c>
      <c r="K22" s="23">
        <v>2800</v>
      </c>
      <c r="L22" s="25">
        <f t="shared" si="0"/>
        <v>0</v>
      </c>
      <c r="M22" s="26">
        <f t="shared" si="2"/>
        <v>0</v>
      </c>
      <c r="O22" s="31">
        <v>2800</v>
      </c>
      <c r="P22" s="31" t="s">
        <v>26</v>
      </c>
      <c r="Q22" s="19" t="b">
        <f t="shared" si="3"/>
        <v>1</v>
      </c>
    </row>
    <row r="23" spans="1:17" ht="21" customHeight="1" thickBot="1">
      <c r="A23" s="36" t="s">
        <v>65</v>
      </c>
      <c r="B23" s="41" t="s">
        <v>72</v>
      </c>
      <c r="C23" s="42">
        <v>5500</v>
      </c>
      <c r="D23" s="44"/>
      <c r="E23" s="42">
        <v>5500</v>
      </c>
      <c r="F23" s="44"/>
      <c r="G23" s="42">
        <v>5300</v>
      </c>
      <c r="H23" s="45"/>
      <c r="I23" s="38">
        <f t="shared" si="4"/>
        <v>5433.333333333333</v>
      </c>
      <c r="K23" s="23">
        <v>5433.333333333333</v>
      </c>
      <c r="L23" s="25">
        <f t="shared" si="0"/>
        <v>0</v>
      </c>
      <c r="M23" s="26">
        <f t="shared" si="2"/>
        <v>0</v>
      </c>
      <c r="O23" s="1">
        <v>5433.333333333333</v>
      </c>
      <c r="P23" s="1" t="s">
        <v>65</v>
      </c>
      <c r="Q23" s="19" t="b">
        <f t="shared" si="3"/>
        <v>1</v>
      </c>
    </row>
    <row r="24" spans="1:17" ht="21" customHeight="1" thickBot="1">
      <c r="A24" s="36" t="s">
        <v>66</v>
      </c>
      <c r="B24" s="41" t="s">
        <v>73</v>
      </c>
      <c r="C24" s="42">
        <v>1000</v>
      </c>
      <c r="D24" s="44"/>
      <c r="E24" s="42">
        <v>1000</v>
      </c>
      <c r="F24" s="44"/>
      <c r="G24" s="42">
        <v>1000</v>
      </c>
      <c r="H24" s="45"/>
      <c r="I24" s="38">
        <f t="shared" si="4"/>
        <v>1000</v>
      </c>
      <c r="K24" s="23">
        <v>1000</v>
      </c>
      <c r="L24" s="25">
        <f t="shared" si="0"/>
        <v>0</v>
      </c>
      <c r="M24" s="26">
        <f t="shared" si="2"/>
        <v>0</v>
      </c>
      <c r="O24" s="72">
        <v>1000</v>
      </c>
      <c r="P24" s="72" t="s">
        <v>66</v>
      </c>
      <c r="Q24" s="19" t="b">
        <f t="shared" si="3"/>
        <v>1</v>
      </c>
    </row>
    <row r="25" spans="1:17" ht="21" customHeight="1" thickBot="1">
      <c r="A25" s="37" t="s">
        <v>67</v>
      </c>
      <c r="B25" s="41" t="s">
        <v>73</v>
      </c>
      <c r="C25" s="43">
        <v>1000</v>
      </c>
      <c r="D25" s="46"/>
      <c r="E25" s="43">
        <v>1000</v>
      </c>
      <c r="F25" s="46"/>
      <c r="G25" s="43">
        <v>1000</v>
      </c>
      <c r="H25" s="47"/>
      <c r="I25" s="38">
        <f t="shared" si="4"/>
        <v>1000</v>
      </c>
      <c r="K25" s="23">
        <v>1000</v>
      </c>
      <c r="L25" s="25">
        <f t="shared" si="0"/>
        <v>0</v>
      </c>
      <c r="M25" s="26">
        <f t="shared" si="2"/>
        <v>0</v>
      </c>
      <c r="O25" s="72">
        <v>1000</v>
      </c>
      <c r="P25" s="72" t="s">
        <v>67</v>
      </c>
      <c r="Q25" s="19" t="b">
        <f t="shared" si="3"/>
        <v>1</v>
      </c>
    </row>
    <row r="26" spans="1:17" ht="21" customHeight="1" thickBot="1">
      <c r="A26" s="36" t="s">
        <v>27</v>
      </c>
      <c r="B26" s="41" t="s">
        <v>73</v>
      </c>
      <c r="C26" s="42">
        <v>500</v>
      </c>
      <c r="D26" s="44"/>
      <c r="E26" s="42">
        <v>500</v>
      </c>
      <c r="F26" s="44"/>
      <c r="G26" s="42">
        <v>500</v>
      </c>
      <c r="H26" s="45"/>
      <c r="I26" s="38">
        <f t="shared" si="4"/>
        <v>500</v>
      </c>
      <c r="K26" s="23">
        <v>500</v>
      </c>
      <c r="L26" s="25">
        <f t="shared" si="0"/>
        <v>0</v>
      </c>
      <c r="M26" s="26">
        <f t="shared" si="2"/>
        <v>0</v>
      </c>
      <c r="O26" s="72">
        <v>500</v>
      </c>
      <c r="P26" s="72" t="s">
        <v>27</v>
      </c>
      <c r="Q26" s="19" t="b">
        <f t="shared" si="3"/>
        <v>1</v>
      </c>
    </row>
    <row r="27" spans="1:17" ht="21" customHeight="1" thickBot="1">
      <c r="A27" s="36" t="s">
        <v>68</v>
      </c>
      <c r="B27" s="41" t="s">
        <v>73</v>
      </c>
      <c r="C27" s="43">
        <v>350</v>
      </c>
      <c r="D27" s="46"/>
      <c r="E27" s="43">
        <v>350</v>
      </c>
      <c r="F27" s="46"/>
      <c r="G27" s="43">
        <v>350</v>
      </c>
      <c r="H27" s="47"/>
      <c r="I27" s="38">
        <f t="shared" si="4"/>
        <v>350</v>
      </c>
      <c r="K27" s="23">
        <v>350</v>
      </c>
      <c r="L27" s="25">
        <f t="shared" si="0"/>
        <v>0</v>
      </c>
      <c r="M27" s="26">
        <f t="shared" si="2"/>
        <v>0</v>
      </c>
      <c r="O27" s="72">
        <v>350</v>
      </c>
      <c r="P27" s="72" t="s">
        <v>68</v>
      </c>
      <c r="Q27" s="19" t="b">
        <f t="shared" si="3"/>
        <v>1</v>
      </c>
    </row>
    <row r="28" spans="1:17" ht="23.25" thickBot="1">
      <c r="A28" s="36" t="s">
        <v>28</v>
      </c>
      <c r="B28" s="41" t="s">
        <v>74</v>
      </c>
      <c r="C28" s="42">
        <v>68000</v>
      </c>
      <c r="D28" s="44"/>
      <c r="E28" s="42">
        <v>68000</v>
      </c>
      <c r="F28" s="44"/>
      <c r="G28" s="42">
        <v>70000</v>
      </c>
      <c r="H28" s="45"/>
      <c r="I28" s="38">
        <f t="shared" si="4"/>
        <v>68666.666666666672</v>
      </c>
      <c r="J28" s="33"/>
      <c r="K28" s="23">
        <v>68666.666666666672</v>
      </c>
      <c r="L28" s="25">
        <f>I28-K28</f>
        <v>0</v>
      </c>
      <c r="M28" s="26">
        <f>(I28-K28)/K28</f>
        <v>0</v>
      </c>
      <c r="O28" s="72">
        <v>70000</v>
      </c>
      <c r="P28" s="72" t="s">
        <v>28</v>
      </c>
      <c r="Q28" s="19" t="b">
        <f t="shared" si="3"/>
        <v>1</v>
      </c>
    </row>
    <row r="29" spans="1:17" ht="23.25" thickBot="1">
      <c r="A29" s="36" t="s">
        <v>29</v>
      </c>
      <c r="B29" s="41" t="s">
        <v>74</v>
      </c>
      <c r="C29" s="42">
        <v>68000</v>
      </c>
      <c r="D29" s="44"/>
      <c r="E29" s="42">
        <v>68000</v>
      </c>
      <c r="F29" s="44"/>
      <c r="G29" s="42">
        <v>70000</v>
      </c>
      <c r="H29" s="45"/>
      <c r="I29" s="38">
        <f t="shared" si="4"/>
        <v>68666.666666666672</v>
      </c>
      <c r="J29" s="33"/>
      <c r="K29" s="23">
        <v>68666.666666666672</v>
      </c>
      <c r="L29" s="25">
        <f>I29-K29</f>
        <v>0</v>
      </c>
      <c r="M29" s="26">
        <f>(I29-K29)/K29</f>
        <v>0</v>
      </c>
      <c r="O29" s="72">
        <v>70000</v>
      </c>
      <c r="P29" s="72" t="s">
        <v>29</v>
      </c>
      <c r="Q29" s="19" t="b">
        <f t="shared" si="3"/>
        <v>1</v>
      </c>
    </row>
    <row r="30" spans="1:17" ht="23.25" thickBot="1">
      <c r="A30" s="36" t="s">
        <v>30</v>
      </c>
      <c r="B30" s="41" t="s">
        <v>74</v>
      </c>
      <c r="C30" s="42">
        <v>490000</v>
      </c>
      <c r="D30" s="44"/>
      <c r="E30" s="42">
        <v>490000</v>
      </c>
      <c r="F30" s="44"/>
      <c r="G30" s="42">
        <v>490000</v>
      </c>
      <c r="H30" s="45"/>
      <c r="I30" s="38">
        <f t="shared" si="4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  <c r="O30" s="72">
        <v>490000</v>
      </c>
      <c r="P30" s="72" t="s">
        <v>30</v>
      </c>
      <c r="Q30" s="19" t="b">
        <f t="shared" si="3"/>
        <v>1</v>
      </c>
    </row>
    <row r="31" spans="1:17" ht="23.25" thickBot="1">
      <c r="A31" s="36" t="s">
        <v>31</v>
      </c>
      <c r="B31" s="41" t="s">
        <v>74</v>
      </c>
      <c r="C31" s="42">
        <v>490000</v>
      </c>
      <c r="D31" s="48"/>
      <c r="E31" s="42">
        <v>490000</v>
      </c>
      <c r="F31" s="48"/>
      <c r="G31" s="42">
        <v>490000</v>
      </c>
      <c r="H31" s="49"/>
      <c r="I31" s="38">
        <f t="shared" si="4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  <c r="O31" s="72">
        <v>490000</v>
      </c>
      <c r="P31" s="72" t="s">
        <v>31</v>
      </c>
      <c r="Q31" s="19" t="b">
        <f t="shared" si="3"/>
        <v>1</v>
      </c>
    </row>
    <row r="32" spans="1:17">
      <c r="Q32" s="19"/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pane xSplit="1" topLeftCell="B1" activePane="topRight" state="frozen"/>
      <selection pane="topRight" activeCell="C10" sqref="C10"/>
    </sheetView>
  </sheetViews>
  <sheetFormatPr baseColWidth="10" defaultRowHeight="30" customHeight="1"/>
  <cols>
    <col min="1" max="1" width="49.28515625" style="1" customWidth="1"/>
    <col min="2" max="3" width="7.85546875" style="1" bestFit="1" customWidth="1"/>
    <col min="4" max="4" width="8.28515625" style="1" bestFit="1" customWidth="1"/>
    <col min="5" max="5" width="8" style="1" bestFit="1" customWidth="1"/>
    <col min="6" max="6" width="8.7109375" style="1" bestFit="1" customWidth="1"/>
    <col min="7" max="7" width="7.85546875" style="1" bestFit="1" customWidth="1"/>
    <col min="8" max="8" width="9.855468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7109375" style="27" customWidth="1"/>
    <col min="14" max="14" width="6.42578125" style="1" bestFit="1" customWidth="1"/>
    <col min="15" max="16384" width="11.42578125" style="1"/>
  </cols>
  <sheetData>
    <row r="1" spans="1:25" ht="18.75" thickBot="1">
      <c r="A1" s="11" t="s">
        <v>52</v>
      </c>
      <c r="G1" s="11"/>
      <c r="K1" s="94" t="s">
        <v>63</v>
      </c>
      <c r="L1" s="94" t="s">
        <v>61</v>
      </c>
      <c r="M1" s="95" t="s">
        <v>62</v>
      </c>
    </row>
    <row r="2" spans="1:25" ht="19.5" thickTop="1" thickBot="1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25" s="19" customFormat="1" ht="21" customHeight="1" thickBot="1">
      <c r="A3" s="36" t="s">
        <v>7</v>
      </c>
      <c r="B3" s="41" t="s">
        <v>70</v>
      </c>
      <c r="C3" s="52">
        <v>250</v>
      </c>
      <c r="D3" s="52">
        <v>1014</v>
      </c>
      <c r="E3" s="52">
        <v>250</v>
      </c>
      <c r="F3" s="52">
        <v>996</v>
      </c>
      <c r="G3" s="52">
        <v>250</v>
      </c>
      <c r="H3" s="52">
        <v>1004</v>
      </c>
      <c r="I3" s="39">
        <f>(SUM(C3/D3+E3/F3+G3/H3)*1000)/3</f>
        <v>248.85210786646749</v>
      </c>
      <c r="K3" s="38">
        <v>262.23200992639971</v>
      </c>
      <c r="L3" s="21">
        <f t="shared" ref="L3:L27" si="0">I3-K3</f>
        <v>-13.37990205993222</v>
      </c>
      <c r="M3" s="58">
        <f>(I3-K3)/K3</f>
        <v>-5.1023145739101564E-2</v>
      </c>
      <c r="O3" s="19">
        <v>248.52489141801834</v>
      </c>
      <c r="P3" s="19" t="s">
        <v>7</v>
      </c>
      <c r="Q3" s="19">
        <v>1</v>
      </c>
      <c r="S3" s="52">
        <v>250</v>
      </c>
      <c r="T3" s="52">
        <v>1009</v>
      </c>
      <c r="U3" s="52">
        <v>250</v>
      </c>
      <c r="V3" s="52">
        <v>1014</v>
      </c>
      <c r="W3" s="52">
        <v>250</v>
      </c>
      <c r="X3" s="52">
        <v>995</v>
      </c>
      <c r="Y3" s="74">
        <f>(SUM(S3/T3+U3/V3+W3/X3)*1000)/3</f>
        <v>248.52489141801834</v>
      </c>
    </row>
    <row r="4" spans="1:25" ht="21" customHeight="1" thickBot="1">
      <c r="A4" s="36" t="s">
        <v>42</v>
      </c>
      <c r="B4" s="41" t="s">
        <v>70</v>
      </c>
      <c r="C4" s="52">
        <v>600</v>
      </c>
      <c r="D4" s="52">
        <v>1181</v>
      </c>
      <c r="E4" s="52">
        <v>600</v>
      </c>
      <c r="F4" s="52">
        <v>1209</v>
      </c>
      <c r="G4" s="52">
        <v>600</v>
      </c>
      <c r="H4" s="52">
        <v>1200</v>
      </c>
      <c r="I4" s="39">
        <f t="shared" ref="I4:I13" si="1">(SUM(C4/D4+E4/F4+G4/H4)*1000)/3</f>
        <v>501.44064870513211</v>
      </c>
      <c r="J4" s="19"/>
      <c r="K4" s="38">
        <v>500</v>
      </c>
      <c r="L4" s="25">
        <f t="shared" si="0"/>
        <v>1.4406487051321051</v>
      </c>
      <c r="M4" s="59">
        <f t="shared" ref="M4:M27" si="2">(I4-K4)/K4</f>
        <v>2.8812974102642103E-3</v>
      </c>
      <c r="O4" s="1">
        <v>599.61882075739072</v>
      </c>
      <c r="P4" s="1" t="s">
        <v>42</v>
      </c>
      <c r="Q4" s="19">
        <v>1</v>
      </c>
      <c r="S4" s="52">
        <v>600</v>
      </c>
      <c r="T4" s="52">
        <v>993</v>
      </c>
      <c r="U4" s="52">
        <v>600</v>
      </c>
      <c r="V4" s="52">
        <v>1006</v>
      </c>
      <c r="W4" s="52">
        <v>600</v>
      </c>
      <c r="X4" s="52">
        <v>1003</v>
      </c>
      <c r="Y4" s="74">
        <f t="shared" ref="Y4:Y6" si="3">(SUM(S4/T4+U4/V4+W4/X4)*1000)/3</f>
        <v>599.61882075739072</v>
      </c>
    </row>
    <row r="5" spans="1:25" s="19" customFormat="1" ht="21" customHeight="1" thickBot="1">
      <c r="A5" s="36" t="s">
        <v>11</v>
      </c>
      <c r="B5" s="41" t="s">
        <v>70</v>
      </c>
      <c r="C5" s="52">
        <v>350</v>
      </c>
      <c r="D5" s="52">
        <v>932</v>
      </c>
      <c r="E5" s="52">
        <v>350</v>
      </c>
      <c r="F5" s="52">
        <v>948</v>
      </c>
      <c r="G5" s="52">
        <v>350</v>
      </c>
      <c r="H5" s="52">
        <v>974</v>
      </c>
      <c r="I5" s="39">
        <f t="shared" si="1"/>
        <v>368.02590291135681</v>
      </c>
      <c r="K5" s="38">
        <v>367.49114213902948</v>
      </c>
      <c r="L5" s="21">
        <f t="shared" si="0"/>
        <v>0.53476077232733132</v>
      </c>
      <c r="M5" s="58">
        <f t="shared" si="2"/>
        <v>1.4551664271815843E-3</v>
      </c>
      <c r="O5" s="19">
        <v>361.4872331508995</v>
      </c>
      <c r="P5" s="19" t="s">
        <v>11</v>
      </c>
      <c r="Q5" s="19">
        <v>2</v>
      </c>
      <c r="S5" s="52">
        <v>350</v>
      </c>
      <c r="T5" s="52">
        <v>1010</v>
      </c>
      <c r="U5" s="52">
        <v>350</v>
      </c>
      <c r="V5" s="52">
        <v>1004</v>
      </c>
      <c r="W5" s="52">
        <v>350</v>
      </c>
      <c r="X5" s="52">
        <v>899</v>
      </c>
      <c r="Y5" s="74">
        <f t="shared" si="3"/>
        <v>361.4872331508995</v>
      </c>
    </row>
    <row r="6" spans="1:25" s="19" customFormat="1" ht="21" customHeight="1" thickBot="1">
      <c r="A6" s="36" t="s">
        <v>12</v>
      </c>
      <c r="B6" s="41" t="s">
        <v>70</v>
      </c>
      <c r="C6" s="52">
        <v>400</v>
      </c>
      <c r="D6" s="52">
        <v>954</v>
      </c>
      <c r="E6" s="52">
        <v>350</v>
      </c>
      <c r="F6" s="52">
        <v>957</v>
      </c>
      <c r="G6" s="52">
        <v>350</v>
      </c>
      <c r="H6" s="52">
        <v>949</v>
      </c>
      <c r="I6" s="39">
        <f t="shared" si="1"/>
        <v>384.6075708180324</v>
      </c>
      <c r="K6" s="38">
        <v>386.44395351712427</v>
      </c>
      <c r="L6" s="21">
        <f t="shared" si="0"/>
        <v>-1.836382699091871</v>
      </c>
      <c r="M6" s="58">
        <f t="shared" si="2"/>
        <v>-4.7520026704480356E-3</v>
      </c>
      <c r="O6" s="19">
        <v>381.83766852105117</v>
      </c>
      <c r="P6" s="19" t="s">
        <v>12</v>
      </c>
      <c r="Q6" s="19">
        <v>1</v>
      </c>
      <c r="S6" s="52">
        <v>400</v>
      </c>
      <c r="T6" s="52">
        <v>996</v>
      </c>
      <c r="U6" s="52">
        <v>350</v>
      </c>
      <c r="V6" s="52">
        <v>1005</v>
      </c>
      <c r="W6" s="52">
        <v>400</v>
      </c>
      <c r="X6" s="52">
        <v>1011</v>
      </c>
      <c r="Y6" s="74">
        <f t="shared" si="3"/>
        <v>381.83766852105117</v>
      </c>
    </row>
    <row r="7" spans="1:25" s="19" customFormat="1" ht="21" customHeight="1" thickBot="1">
      <c r="A7" s="36" t="s">
        <v>13</v>
      </c>
      <c r="B7" s="41" t="s">
        <v>70</v>
      </c>
      <c r="C7" s="52">
        <v>300</v>
      </c>
      <c r="D7" s="52">
        <v>909</v>
      </c>
      <c r="E7" s="52">
        <v>300</v>
      </c>
      <c r="F7" s="52">
        <v>954</v>
      </c>
      <c r="G7" s="52">
        <v>300</v>
      </c>
      <c r="H7" s="52">
        <v>917</v>
      </c>
      <c r="I7" s="39">
        <f t="shared" si="1"/>
        <v>323.88405812454249</v>
      </c>
      <c r="K7" s="38">
        <v>334.07572383073494</v>
      </c>
      <c r="L7" s="21">
        <f t="shared" si="0"/>
        <v>-10.191665706192452</v>
      </c>
      <c r="M7" s="58">
        <f t="shared" si="2"/>
        <v>-3.0507052680536075E-2</v>
      </c>
      <c r="O7" s="19">
        <v>261.74140260452754</v>
      </c>
      <c r="P7" s="19" t="s">
        <v>13</v>
      </c>
      <c r="Q7" s="19">
        <v>1</v>
      </c>
      <c r="S7" s="52">
        <v>250</v>
      </c>
      <c r="T7" s="52">
        <v>882</v>
      </c>
      <c r="U7" s="52">
        <v>250</v>
      </c>
      <c r="V7" s="52">
        <v>990</v>
      </c>
      <c r="W7" s="52">
        <v>250</v>
      </c>
      <c r="X7" s="52">
        <v>1003</v>
      </c>
      <c r="Y7" s="74">
        <f>(SUM(S7/T7+U7/V7+W7/X7)*1000)/3</f>
        <v>261.74140260452754</v>
      </c>
    </row>
    <row r="8" spans="1:25" ht="21" customHeight="1" thickBot="1">
      <c r="A8" s="37" t="s">
        <v>64</v>
      </c>
      <c r="B8" s="41" t="s">
        <v>70</v>
      </c>
      <c r="C8" s="96">
        <v>500</v>
      </c>
      <c r="D8"/>
      <c r="E8" s="96">
        <v>500</v>
      </c>
      <c r="F8"/>
      <c r="G8" s="96">
        <v>500</v>
      </c>
      <c r="H8"/>
      <c r="I8" s="38">
        <f>(+C8+E8+G8)/3</f>
        <v>500</v>
      </c>
      <c r="J8" s="19"/>
      <c r="K8" s="39">
        <v>500</v>
      </c>
      <c r="L8" s="25">
        <f t="shared" si="0"/>
        <v>0</v>
      </c>
      <c r="M8" s="59">
        <f t="shared" si="2"/>
        <v>0</v>
      </c>
      <c r="O8" s="1">
        <v>500</v>
      </c>
      <c r="Q8" s="19"/>
      <c r="S8" s="1">
        <v>500</v>
      </c>
      <c r="U8" s="1">
        <v>500</v>
      </c>
      <c r="W8" s="1">
        <v>500</v>
      </c>
      <c r="Y8" s="1">
        <v>500</v>
      </c>
    </row>
    <row r="9" spans="1:25" s="19" customFormat="1" ht="21" customHeight="1" thickBot="1">
      <c r="A9" s="36" t="s">
        <v>43</v>
      </c>
      <c r="B9" s="41" t="s">
        <v>70</v>
      </c>
      <c r="C9" s="52">
        <v>600</v>
      </c>
      <c r="D9" s="52">
        <v>974</v>
      </c>
      <c r="E9" s="52">
        <v>600</v>
      </c>
      <c r="F9" s="52">
        <v>983</v>
      </c>
      <c r="G9" s="52">
        <v>600</v>
      </c>
      <c r="H9" s="52">
        <v>966</v>
      </c>
      <c r="I9" s="39">
        <f t="shared" si="1"/>
        <v>615.83694610211012</v>
      </c>
      <c r="K9" s="38">
        <v>617.32352282404247</v>
      </c>
      <c r="L9" s="21">
        <f t="shared" si="0"/>
        <v>-1.4865767219323516</v>
      </c>
      <c r="M9" s="58">
        <f t="shared" si="2"/>
        <v>-2.4080999135295787E-3</v>
      </c>
      <c r="O9" s="1">
        <v>584.62921879675093</v>
      </c>
      <c r="P9" s="73" t="s">
        <v>43</v>
      </c>
      <c r="S9" s="19">
        <v>600</v>
      </c>
      <c r="T9" s="19">
        <v>1034</v>
      </c>
      <c r="U9" s="19">
        <v>600</v>
      </c>
      <c r="V9" s="19">
        <v>1018</v>
      </c>
      <c r="W9" s="19">
        <v>600</v>
      </c>
      <c r="X9" s="19">
        <v>1027</v>
      </c>
      <c r="Y9" s="19">
        <v>584.62921879675093</v>
      </c>
    </row>
    <row r="10" spans="1:25" s="19" customFormat="1" ht="23.25" thickBot="1">
      <c r="A10" s="37" t="s">
        <v>44</v>
      </c>
      <c r="B10" s="41" t="s">
        <v>70</v>
      </c>
      <c r="C10" s="52">
        <v>350</v>
      </c>
      <c r="D10" s="52">
        <v>1023</v>
      </c>
      <c r="E10" s="52">
        <v>350</v>
      </c>
      <c r="F10" s="52">
        <v>1009</v>
      </c>
      <c r="G10" s="52">
        <v>400</v>
      </c>
      <c r="H10" s="52">
        <v>1113</v>
      </c>
      <c r="I10" s="39">
        <f t="shared" si="1"/>
        <v>349.46604101748881</v>
      </c>
      <c r="K10" s="38">
        <v>347.49034749034757</v>
      </c>
      <c r="L10" s="21">
        <f t="shared" si="0"/>
        <v>1.9756935271412317</v>
      </c>
      <c r="M10" s="58">
        <f t="shared" si="2"/>
        <v>5.6856069281064322E-3</v>
      </c>
      <c r="O10" s="19">
        <v>513.81475088848094</v>
      </c>
      <c r="P10" s="19" t="s">
        <v>44</v>
      </c>
      <c r="S10" s="19">
        <v>500</v>
      </c>
      <c r="T10" s="19">
        <v>1002</v>
      </c>
      <c r="U10" s="19">
        <v>550</v>
      </c>
      <c r="V10" s="19">
        <v>1013</v>
      </c>
      <c r="W10" s="19">
        <v>500</v>
      </c>
      <c r="X10" s="19">
        <v>1001</v>
      </c>
      <c r="Y10" s="19">
        <v>513.81475088848094</v>
      </c>
    </row>
    <row r="11" spans="1:25" s="19" customFormat="1" ht="23.25" thickBot="1">
      <c r="A11" s="36" t="s">
        <v>45</v>
      </c>
      <c r="B11" s="41" t="s">
        <v>70</v>
      </c>
      <c r="C11" s="52">
        <v>250</v>
      </c>
      <c r="D11" s="52">
        <v>1004</v>
      </c>
      <c r="E11" s="52">
        <v>250</v>
      </c>
      <c r="F11" s="52">
        <v>1014</v>
      </c>
      <c r="G11" s="52">
        <v>250</v>
      </c>
      <c r="H11" s="52">
        <v>1000</v>
      </c>
      <c r="I11" s="39">
        <f t="shared" si="1"/>
        <v>248.51743584504848</v>
      </c>
      <c r="K11" s="38">
        <v>247.19943790581502</v>
      </c>
      <c r="L11" s="21">
        <f t="shared" si="0"/>
        <v>1.3179979392334644</v>
      </c>
      <c r="M11" s="58">
        <f t="shared" si="2"/>
        <v>5.3317189974179157E-3</v>
      </c>
      <c r="O11" s="19">
        <v>265.61017845191651</v>
      </c>
      <c r="P11" s="19" t="s">
        <v>45</v>
      </c>
      <c r="S11" s="19">
        <v>250</v>
      </c>
      <c r="T11" s="19">
        <v>1010</v>
      </c>
      <c r="U11" s="19">
        <v>250</v>
      </c>
      <c r="V11" s="19">
        <v>998</v>
      </c>
      <c r="W11" s="19">
        <v>300</v>
      </c>
      <c r="X11" s="19">
        <v>1004</v>
      </c>
      <c r="Y11" s="19">
        <v>265.61017845191651</v>
      </c>
    </row>
    <row r="12" spans="1:25" s="19" customFormat="1" ht="23.25" thickBot="1">
      <c r="A12" s="37" t="s">
        <v>17</v>
      </c>
      <c r="B12" s="41" t="s">
        <v>70</v>
      </c>
      <c r="C12" s="52">
        <v>400</v>
      </c>
      <c r="D12" s="52">
        <v>994</v>
      </c>
      <c r="E12" s="52">
        <v>400</v>
      </c>
      <c r="F12" s="52">
        <v>1024</v>
      </c>
      <c r="G12" s="52">
        <v>400</v>
      </c>
      <c r="H12" s="52">
        <v>1014</v>
      </c>
      <c r="I12" s="39">
        <f t="shared" si="1"/>
        <v>395.83893482525656</v>
      </c>
      <c r="K12" s="38">
        <v>468.94529986104385</v>
      </c>
      <c r="L12" s="21">
        <f t="shared" si="0"/>
        <v>-73.106365035787292</v>
      </c>
      <c r="M12" s="58">
        <f t="shared" si="2"/>
        <v>-0.15589529324091722</v>
      </c>
      <c r="O12" s="19">
        <v>530.68124720188939</v>
      </c>
      <c r="P12" s="19" t="s">
        <v>17</v>
      </c>
      <c r="S12" s="19">
        <v>500</v>
      </c>
      <c r="T12" s="19">
        <v>1003</v>
      </c>
      <c r="U12" s="19">
        <v>600</v>
      </c>
      <c r="V12" s="19">
        <v>1005</v>
      </c>
      <c r="W12" s="19">
        <v>500</v>
      </c>
      <c r="X12" s="19">
        <v>1007</v>
      </c>
      <c r="Y12" s="19">
        <v>530.68124720188939</v>
      </c>
    </row>
    <row r="13" spans="1:25" ht="21" customHeight="1" thickBot="1">
      <c r="A13" s="36" t="s">
        <v>46</v>
      </c>
      <c r="B13" s="41" t="s">
        <v>70</v>
      </c>
      <c r="C13" s="52">
        <v>600</v>
      </c>
      <c r="D13" s="52">
        <v>987</v>
      </c>
      <c r="E13" s="52">
        <v>600</v>
      </c>
      <c r="F13" s="52">
        <v>924</v>
      </c>
      <c r="G13" s="52">
        <v>600</v>
      </c>
      <c r="H13" s="52">
        <v>993</v>
      </c>
      <c r="I13" s="39">
        <f t="shared" si="1"/>
        <v>620.49433072123816</v>
      </c>
      <c r="J13" s="19"/>
      <c r="K13" s="38">
        <v>625.6601648919825</v>
      </c>
      <c r="L13" s="25">
        <f t="shared" si="0"/>
        <v>-5.1658341707443469</v>
      </c>
      <c r="M13" s="59">
        <f t="shared" si="2"/>
        <v>-8.2566135110043407E-3</v>
      </c>
      <c r="O13" s="19">
        <v>616.36032390245691</v>
      </c>
      <c r="P13" s="19" t="s">
        <v>46</v>
      </c>
      <c r="Q13" s="19"/>
      <c r="S13" s="1">
        <v>600</v>
      </c>
      <c r="T13" s="1">
        <v>989</v>
      </c>
      <c r="U13" s="1">
        <v>650</v>
      </c>
      <c r="V13" s="1">
        <v>1009</v>
      </c>
      <c r="W13" s="1">
        <v>600</v>
      </c>
      <c r="X13" s="1">
        <v>1003</v>
      </c>
      <c r="Y13" s="1">
        <v>616.36032390245691</v>
      </c>
    </row>
    <row r="14" spans="1:25" ht="21" customHeight="1" thickBot="1">
      <c r="A14" s="36" t="s">
        <v>19</v>
      </c>
      <c r="B14" s="41" t="s">
        <v>71</v>
      </c>
      <c r="C14" s="52">
        <v>1000</v>
      </c>
      <c r="D14" s="53"/>
      <c r="E14" s="52">
        <v>1000</v>
      </c>
      <c r="F14" s="53"/>
      <c r="G14" s="52">
        <v>1000</v>
      </c>
      <c r="H14" s="54"/>
      <c r="I14" s="38">
        <f t="shared" ref="I14:I31" si="4">(+C14+E14+G14)/3</f>
        <v>1000</v>
      </c>
      <c r="J14" s="19"/>
      <c r="K14" s="38">
        <v>1000</v>
      </c>
      <c r="L14" s="25">
        <f t="shared" si="0"/>
        <v>0</v>
      </c>
      <c r="M14" s="59">
        <f t="shared" si="2"/>
        <v>0</v>
      </c>
      <c r="O14" s="1">
        <v>1000</v>
      </c>
      <c r="P14" s="1" t="s">
        <v>19</v>
      </c>
      <c r="Q14" s="19"/>
      <c r="S14" s="1">
        <v>1000</v>
      </c>
      <c r="U14" s="1">
        <v>1000</v>
      </c>
      <c r="W14" s="1">
        <v>1000</v>
      </c>
      <c r="Y14" s="1">
        <v>1000</v>
      </c>
    </row>
    <row r="15" spans="1:25" ht="21" customHeight="1" thickBot="1">
      <c r="A15" s="36" t="s">
        <v>20</v>
      </c>
      <c r="B15" s="41" t="s">
        <v>71</v>
      </c>
      <c r="C15" s="52">
        <v>900</v>
      </c>
      <c r="D15" s="53"/>
      <c r="E15" s="52">
        <v>900</v>
      </c>
      <c r="F15" s="53"/>
      <c r="G15" s="52">
        <v>900</v>
      </c>
      <c r="H15" s="54"/>
      <c r="I15" s="38">
        <f t="shared" si="4"/>
        <v>900</v>
      </c>
      <c r="J15" s="19"/>
      <c r="K15" s="38">
        <v>900</v>
      </c>
      <c r="L15" s="25">
        <f t="shared" si="0"/>
        <v>0</v>
      </c>
      <c r="M15" s="59">
        <f t="shared" si="2"/>
        <v>0</v>
      </c>
      <c r="O15" s="1">
        <v>883.33333333333337</v>
      </c>
      <c r="P15" s="1" t="s">
        <v>20</v>
      </c>
      <c r="Q15" s="19"/>
      <c r="S15" s="1">
        <v>900</v>
      </c>
      <c r="U15" s="1">
        <v>850</v>
      </c>
      <c r="W15" s="1">
        <v>900</v>
      </c>
      <c r="Y15" s="1">
        <v>883.33333333333337</v>
      </c>
    </row>
    <row r="16" spans="1:25" ht="21" customHeight="1" thickBot="1">
      <c r="A16" s="36" t="s">
        <v>21</v>
      </c>
      <c r="B16" s="41" t="s">
        <v>71</v>
      </c>
      <c r="C16" s="52">
        <v>600</v>
      </c>
      <c r="D16" s="53"/>
      <c r="E16" s="52">
        <v>625</v>
      </c>
      <c r="F16" s="53"/>
      <c r="G16" s="52">
        <v>600</v>
      </c>
      <c r="H16" s="54"/>
      <c r="I16" s="38">
        <f t="shared" si="4"/>
        <v>608.33333333333337</v>
      </c>
      <c r="J16" s="19"/>
      <c r="K16" s="38">
        <v>650</v>
      </c>
      <c r="L16" s="25">
        <f t="shared" si="0"/>
        <v>-41.666666666666629</v>
      </c>
      <c r="M16" s="59">
        <f t="shared" si="2"/>
        <v>-6.4102564102564041E-2</v>
      </c>
      <c r="O16" s="1">
        <v>650</v>
      </c>
      <c r="P16" s="1" t="s">
        <v>21</v>
      </c>
      <c r="Q16" s="19"/>
      <c r="S16" s="1">
        <v>650</v>
      </c>
      <c r="U16" s="1">
        <v>650</v>
      </c>
      <c r="W16" s="1">
        <v>650</v>
      </c>
      <c r="Y16" s="1">
        <v>650</v>
      </c>
    </row>
    <row r="17" spans="1:25" s="19" customFormat="1" ht="21" customHeight="1" thickBot="1">
      <c r="A17" s="37" t="s">
        <v>22</v>
      </c>
      <c r="B17" s="41" t="s">
        <v>71</v>
      </c>
      <c r="C17" s="52">
        <v>400</v>
      </c>
      <c r="D17" s="53"/>
      <c r="E17" s="52">
        <v>400</v>
      </c>
      <c r="F17" s="53"/>
      <c r="G17" s="52">
        <v>400</v>
      </c>
      <c r="H17" s="54"/>
      <c r="I17" s="38">
        <f t="shared" si="4"/>
        <v>400</v>
      </c>
      <c r="K17" s="38">
        <v>391.66666666666669</v>
      </c>
      <c r="L17" s="21">
        <f t="shared" si="0"/>
        <v>8.3333333333333144</v>
      </c>
      <c r="M17" s="58">
        <f t="shared" si="2"/>
        <v>2.1276595744680802E-2</v>
      </c>
      <c r="N17" s="28"/>
      <c r="O17" s="1">
        <v>400</v>
      </c>
      <c r="P17" s="1" t="s">
        <v>22</v>
      </c>
      <c r="S17" s="19">
        <v>400</v>
      </c>
      <c r="U17" s="19">
        <v>400</v>
      </c>
      <c r="W17" s="19">
        <v>400</v>
      </c>
      <c r="Y17" s="19">
        <v>400</v>
      </c>
    </row>
    <row r="18" spans="1:25" s="19" customFormat="1" ht="21" customHeight="1" thickBot="1">
      <c r="A18" s="36" t="s">
        <v>47</v>
      </c>
      <c r="B18" s="41" t="s">
        <v>72</v>
      </c>
      <c r="C18" s="52">
        <v>3500</v>
      </c>
      <c r="D18" s="53"/>
      <c r="E18" s="52">
        <v>3500</v>
      </c>
      <c r="F18" s="53"/>
      <c r="G18" s="52">
        <v>3500</v>
      </c>
      <c r="H18" s="54"/>
      <c r="I18" s="38">
        <f t="shared" si="4"/>
        <v>3500</v>
      </c>
      <c r="K18" s="38">
        <v>3500</v>
      </c>
      <c r="L18" s="21">
        <f t="shared" si="0"/>
        <v>0</v>
      </c>
      <c r="M18" s="58">
        <f t="shared" si="2"/>
        <v>0</v>
      </c>
      <c r="N18" s="28"/>
      <c r="O18" s="19">
        <v>3500</v>
      </c>
      <c r="P18" s="19" t="s">
        <v>47</v>
      </c>
      <c r="S18" s="19">
        <v>3500</v>
      </c>
      <c r="U18" s="19">
        <v>3500</v>
      </c>
      <c r="W18" s="19">
        <v>3500</v>
      </c>
      <c r="Y18" s="19">
        <v>3500</v>
      </c>
    </row>
    <row r="19" spans="1:25" ht="21" customHeight="1" thickBot="1">
      <c r="A19" s="36" t="s">
        <v>24</v>
      </c>
      <c r="B19" s="41" t="s">
        <v>72</v>
      </c>
      <c r="C19" s="55">
        <v>7000</v>
      </c>
      <c r="D19" s="53"/>
      <c r="E19" s="55">
        <v>7000</v>
      </c>
      <c r="F19" s="53"/>
      <c r="G19" s="55">
        <v>7000</v>
      </c>
      <c r="H19" s="54"/>
      <c r="I19" s="38">
        <f t="shared" si="4"/>
        <v>7000</v>
      </c>
      <c r="J19" s="19"/>
      <c r="K19" s="38">
        <v>7000</v>
      </c>
      <c r="L19" s="25">
        <f t="shared" si="0"/>
        <v>0</v>
      </c>
      <c r="M19" s="59">
        <f t="shared" si="2"/>
        <v>0</v>
      </c>
      <c r="O19" s="19">
        <v>7000</v>
      </c>
      <c r="P19" s="19" t="s">
        <v>24</v>
      </c>
      <c r="Q19" s="19"/>
      <c r="S19" s="1">
        <v>7000</v>
      </c>
      <c r="U19" s="1">
        <v>7000</v>
      </c>
      <c r="W19" s="1">
        <v>7000</v>
      </c>
      <c r="Y19" s="1">
        <v>7000</v>
      </c>
    </row>
    <row r="20" spans="1:25" ht="21" customHeight="1" thickBot="1">
      <c r="A20" s="36" t="s">
        <v>48</v>
      </c>
      <c r="B20" s="41" t="s">
        <v>73</v>
      </c>
      <c r="C20" s="55">
        <v>1200</v>
      </c>
      <c r="D20" s="53"/>
      <c r="E20" s="52">
        <v>1200</v>
      </c>
      <c r="F20" s="53"/>
      <c r="G20" s="52">
        <v>1200</v>
      </c>
      <c r="H20" s="54"/>
      <c r="I20" s="38">
        <f t="shared" si="4"/>
        <v>1200</v>
      </c>
      <c r="J20" s="19"/>
      <c r="K20" s="38">
        <v>1166.6666666666667</v>
      </c>
      <c r="L20" s="25">
        <f t="shared" si="0"/>
        <v>33.333333333333258</v>
      </c>
      <c r="M20" s="59">
        <f t="shared" si="2"/>
        <v>2.8571428571428505E-2</v>
      </c>
      <c r="O20" s="1">
        <v>1200</v>
      </c>
      <c r="P20" s="1" t="s">
        <v>48</v>
      </c>
      <c r="Q20" s="19"/>
      <c r="S20" s="1">
        <v>1200</v>
      </c>
      <c r="U20" s="1">
        <v>1200</v>
      </c>
      <c r="W20" s="1">
        <v>1200</v>
      </c>
      <c r="Y20" s="1">
        <v>1200</v>
      </c>
    </row>
    <row r="21" spans="1:25" ht="21" customHeight="1" thickBot="1">
      <c r="A21" s="36" t="s">
        <v>25</v>
      </c>
      <c r="B21" s="41" t="s">
        <v>73</v>
      </c>
      <c r="C21" s="52">
        <v>2000</v>
      </c>
      <c r="D21" s="53"/>
      <c r="E21" s="52">
        <v>2000</v>
      </c>
      <c r="F21" s="53"/>
      <c r="G21" s="52">
        <v>2000</v>
      </c>
      <c r="H21" s="54"/>
      <c r="I21" s="38">
        <f t="shared" si="4"/>
        <v>2000</v>
      </c>
      <c r="J21" s="19"/>
      <c r="K21" s="38">
        <v>2000</v>
      </c>
      <c r="L21" s="25">
        <f t="shared" si="0"/>
        <v>0</v>
      </c>
      <c r="M21" s="59">
        <f t="shared" si="2"/>
        <v>0</v>
      </c>
      <c r="O21" s="1">
        <v>2000</v>
      </c>
      <c r="P21" s="1" t="s">
        <v>25</v>
      </c>
      <c r="Q21" s="19"/>
      <c r="S21" s="1">
        <v>2000</v>
      </c>
      <c r="U21" s="1">
        <v>2000</v>
      </c>
      <c r="W21" s="1">
        <v>2000</v>
      </c>
      <c r="Y21" s="1">
        <v>2000</v>
      </c>
    </row>
    <row r="22" spans="1:25" ht="21" customHeight="1" thickBot="1">
      <c r="A22" s="36" t="s">
        <v>26</v>
      </c>
      <c r="B22" s="41" t="s">
        <v>73</v>
      </c>
      <c r="C22" s="52">
        <v>2500</v>
      </c>
      <c r="D22" s="53"/>
      <c r="E22" s="52">
        <v>2500</v>
      </c>
      <c r="F22" s="53"/>
      <c r="G22" s="52">
        <v>2500</v>
      </c>
      <c r="H22" s="54"/>
      <c r="I22" s="38">
        <f t="shared" si="4"/>
        <v>2500</v>
      </c>
      <c r="J22" s="19"/>
      <c r="K22" s="38">
        <v>2500</v>
      </c>
      <c r="L22" s="25">
        <f t="shared" si="0"/>
        <v>0</v>
      </c>
      <c r="M22" s="59">
        <f t="shared" si="2"/>
        <v>0</v>
      </c>
      <c r="O22" s="1">
        <v>2500</v>
      </c>
      <c r="P22" s="1" t="s">
        <v>26</v>
      </c>
      <c r="Q22" s="19"/>
      <c r="S22" s="1">
        <v>2500</v>
      </c>
      <c r="U22" s="1">
        <v>2500</v>
      </c>
      <c r="W22" s="1">
        <v>2500</v>
      </c>
      <c r="Y22" s="1">
        <v>2500</v>
      </c>
    </row>
    <row r="23" spans="1:25" ht="21" customHeight="1" thickBot="1">
      <c r="A23" s="36" t="s">
        <v>65</v>
      </c>
      <c r="B23" s="41" t="s">
        <v>72</v>
      </c>
      <c r="C23" s="52">
        <v>5500</v>
      </c>
      <c r="D23" s="53"/>
      <c r="E23" s="52">
        <v>5500</v>
      </c>
      <c r="F23" s="53"/>
      <c r="G23" s="52">
        <v>5500</v>
      </c>
      <c r="H23" s="54"/>
      <c r="I23" s="38">
        <f t="shared" si="4"/>
        <v>5500</v>
      </c>
      <c r="J23" s="19"/>
      <c r="K23" s="38">
        <v>5500</v>
      </c>
      <c r="L23" s="25">
        <f t="shared" si="0"/>
        <v>0</v>
      </c>
      <c r="M23" s="59">
        <f t="shared" si="2"/>
        <v>0</v>
      </c>
      <c r="O23" s="1">
        <v>5500</v>
      </c>
      <c r="P23" s="1" t="s">
        <v>75</v>
      </c>
      <c r="Q23" s="19"/>
      <c r="S23" s="1">
        <v>5500</v>
      </c>
      <c r="U23" s="1">
        <v>5500</v>
      </c>
      <c r="W23" s="1">
        <v>5500</v>
      </c>
      <c r="Y23" s="1">
        <v>5500</v>
      </c>
    </row>
    <row r="24" spans="1:25" ht="21" customHeight="1" thickBot="1">
      <c r="A24" s="36" t="s">
        <v>66</v>
      </c>
      <c r="B24" s="41" t="s">
        <v>73</v>
      </c>
      <c r="C24" s="52">
        <v>1000</v>
      </c>
      <c r="D24" s="53"/>
      <c r="E24" s="52">
        <v>1000</v>
      </c>
      <c r="F24" s="53"/>
      <c r="G24" s="52">
        <v>1000</v>
      </c>
      <c r="H24" s="54"/>
      <c r="I24" s="38">
        <f t="shared" si="4"/>
        <v>1000</v>
      </c>
      <c r="J24" s="19"/>
      <c r="K24" s="39">
        <v>1000</v>
      </c>
      <c r="L24" s="25">
        <f t="shared" si="0"/>
        <v>0</v>
      </c>
      <c r="M24" s="59">
        <f t="shared" si="2"/>
        <v>0</v>
      </c>
      <c r="O24" s="1">
        <v>1000</v>
      </c>
      <c r="P24" s="1" t="s">
        <v>76</v>
      </c>
      <c r="Q24" s="19"/>
      <c r="S24" s="1">
        <v>1000</v>
      </c>
      <c r="U24" s="1">
        <v>1000</v>
      </c>
      <c r="W24" s="1">
        <v>1000</v>
      </c>
      <c r="Y24" s="1">
        <v>1000</v>
      </c>
    </row>
    <row r="25" spans="1:25" ht="21" customHeight="1" thickBot="1">
      <c r="A25" s="37" t="s">
        <v>67</v>
      </c>
      <c r="B25" s="41" t="s">
        <v>73</v>
      </c>
      <c r="C25" s="52">
        <v>1000</v>
      </c>
      <c r="D25" s="53"/>
      <c r="E25" s="52">
        <v>1000</v>
      </c>
      <c r="F25" s="53"/>
      <c r="G25" s="52">
        <v>1000</v>
      </c>
      <c r="H25" s="54"/>
      <c r="I25" s="38">
        <f t="shared" si="4"/>
        <v>1000</v>
      </c>
      <c r="J25" s="19"/>
      <c r="K25" s="39">
        <v>1000</v>
      </c>
      <c r="L25" s="25">
        <f t="shared" si="0"/>
        <v>0</v>
      </c>
      <c r="M25" s="59">
        <f t="shared" si="2"/>
        <v>0</v>
      </c>
      <c r="O25" s="1">
        <v>1000</v>
      </c>
      <c r="S25" s="79">
        <v>1000</v>
      </c>
      <c r="T25" s="79"/>
      <c r="U25" s="79">
        <v>1000</v>
      </c>
      <c r="V25" s="79"/>
      <c r="W25" s="79">
        <v>1000</v>
      </c>
      <c r="X25" s="79"/>
      <c r="Y25" s="78">
        <f t="shared" ref="Y25" si="5">(+S25+U25+W25)/3</f>
        <v>1000</v>
      </c>
    </row>
    <row r="26" spans="1:25" ht="21" customHeight="1" thickBot="1">
      <c r="A26" s="36" t="s">
        <v>27</v>
      </c>
      <c r="B26" s="41" t="s">
        <v>73</v>
      </c>
      <c r="C26" s="52">
        <v>500</v>
      </c>
      <c r="D26" s="53"/>
      <c r="E26" s="52">
        <v>500</v>
      </c>
      <c r="F26" s="53"/>
      <c r="G26" s="52">
        <v>500</v>
      </c>
      <c r="H26" s="54"/>
      <c r="I26" s="38">
        <f t="shared" si="4"/>
        <v>500</v>
      </c>
      <c r="J26" s="19"/>
      <c r="K26" s="39">
        <v>500</v>
      </c>
      <c r="L26" s="25">
        <f t="shared" si="0"/>
        <v>0</v>
      </c>
      <c r="M26" s="59">
        <f t="shared" si="2"/>
        <v>0</v>
      </c>
      <c r="O26" s="1">
        <v>500</v>
      </c>
      <c r="P26" s="1" t="s">
        <v>27</v>
      </c>
      <c r="Q26" s="19"/>
      <c r="S26" s="52">
        <v>500</v>
      </c>
      <c r="T26" s="53"/>
      <c r="U26" s="52">
        <v>500</v>
      </c>
      <c r="V26" s="53"/>
      <c r="W26" s="52">
        <v>500</v>
      </c>
      <c r="X26" s="54"/>
      <c r="Y26" s="74">
        <f t="shared" ref="Y26:Y27" si="6">(+S26+U26+W26)/3</f>
        <v>500</v>
      </c>
    </row>
    <row r="27" spans="1:25" ht="21" customHeight="1" thickBot="1">
      <c r="A27" s="36" t="s">
        <v>68</v>
      </c>
      <c r="B27" s="41" t="s">
        <v>73</v>
      </c>
      <c r="C27" s="96">
        <v>350</v>
      </c>
      <c r="D27"/>
      <c r="E27" s="96">
        <v>350</v>
      </c>
      <c r="F27"/>
      <c r="G27" s="96">
        <v>350</v>
      </c>
      <c r="H27"/>
      <c r="I27" s="38">
        <f t="shared" si="4"/>
        <v>350</v>
      </c>
      <c r="J27" s="19"/>
      <c r="K27" s="39">
        <v>350</v>
      </c>
      <c r="L27" s="25">
        <f t="shared" si="0"/>
        <v>0</v>
      </c>
      <c r="M27" s="59">
        <f t="shared" si="2"/>
        <v>0</v>
      </c>
      <c r="O27" s="1">
        <v>350</v>
      </c>
      <c r="Q27" s="19"/>
      <c r="S27" s="79">
        <v>350</v>
      </c>
      <c r="T27" s="79"/>
      <c r="U27" s="79">
        <v>350</v>
      </c>
      <c r="V27" s="79"/>
      <c r="W27" s="79">
        <v>350</v>
      </c>
      <c r="X27" s="79"/>
      <c r="Y27" s="78">
        <f t="shared" si="6"/>
        <v>350</v>
      </c>
    </row>
    <row r="28" spans="1:25" ht="30" customHeight="1" thickBot="1">
      <c r="A28" s="36" t="s">
        <v>28</v>
      </c>
      <c r="B28" s="41" t="s">
        <v>74</v>
      </c>
      <c r="C28" s="52">
        <v>74500</v>
      </c>
      <c r="D28" s="53"/>
      <c r="E28" s="52">
        <v>75000</v>
      </c>
      <c r="F28" s="53"/>
      <c r="G28" s="52">
        <v>74500</v>
      </c>
      <c r="H28" s="54"/>
      <c r="I28" s="38">
        <f t="shared" si="4"/>
        <v>74666.666666666672</v>
      </c>
      <c r="J28" s="19"/>
      <c r="K28" s="38">
        <v>75000</v>
      </c>
      <c r="L28" s="25">
        <f>I28-K28</f>
        <v>-333.33333333332848</v>
      </c>
      <c r="M28" s="59">
        <f>(I28-K28)/K28</f>
        <v>-4.4444444444443794E-3</v>
      </c>
      <c r="O28" s="1">
        <v>75000</v>
      </c>
      <c r="P28" s="1" t="s">
        <v>28</v>
      </c>
      <c r="Q28" s="19"/>
      <c r="S28" s="52">
        <v>75000</v>
      </c>
      <c r="T28" s="53"/>
      <c r="U28" s="52">
        <v>75000</v>
      </c>
      <c r="V28" s="53"/>
      <c r="W28" s="52">
        <v>75000</v>
      </c>
      <c r="X28" s="54"/>
      <c r="Y28" s="74">
        <f t="shared" ref="Y28:Y31" si="7">(+S28+U28+W28)/3</f>
        <v>75000</v>
      </c>
    </row>
    <row r="29" spans="1:25" ht="30" customHeight="1" thickBot="1">
      <c r="A29" s="36" t="s">
        <v>29</v>
      </c>
      <c r="B29" s="41" t="s">
        <v>74</v>
      </c>
      <c r="C29" s="52">
        <v>74500</v>
      </c>
      <c r="D29" s="53"/>
      <c r="E29" s="52">
        <v>74000</v>
      </c>
      <c r="F29" s="53"/>
      <c r="G29" s="52">
        <v>74000</v>
      </c>
      <c r="H29" s="54"/>
      <c r="I29" s="38">
        <f t="shared" si="4"/>
        <v>74166.666666666672</v>
      </c>
      <c r="J29" s="19"/>
      <c r="K29" s="38">
        <v>74500</v>
      </c>
      <c r="L29" s="25">
        <f>I29-K29</f>
        <v>-333.33333333332848</v>
      </c>
      <c r="M29" s="59">
        <f>(I29-K29)/K29</f>
        <v>-4.4742729306487044E-3</v>
      </c>
      <c r="O29" s="1">
        <v>75166.666666666672</v>
      </c>
      <c r="P29" s="1" t="s">
        <v>29</v>
      </c>
      <c r="Q29" s="19"/>
      <c r="S29" s="52">
        <v>75000</v>
      </c>
      <c r="T29" s="53"/>
      <c r="U29" s="52">
        <v>75500</v>
      </c>
      <c r="V29" s="53"/>
      <c r="W29" s="52">
        <v>75000</v>
      </c>
      <c r="X29" s="54"/>
      <c r="Y29" s="74">
        <f t="shared" si="7"/>
        <v>75166.666666666672</v>
      </c>
    </row>
    <row r="30" spans="1:25" ht="30" customHeight="1" thickBot="1">
      <c r="A30" s="36" t="s">
        <v>30</v>
      </c>
      <c r="B30" s="41" t="s">
        <v>74</v>
      </c>
      <c r="C30" s="52">
        <v>490000</v>
      </c>
      <c r="D30" s="53"/>
      <c r="E30" s="52">
        <v>495000</v>
      </c>
      <c r="F30" s="53"/>
      <c r="G30" s="52">
        <v>490000</v>
      </c>
      <c r="H30" s="54"/>
      <c r="I30" s="38">
        <f t="shared" si="4"/>
        <v>491666.66666666669</v>
      </c>
      <c r="J30" s="19"/>
      <c r="K30" s="38">
        <v>498333.33333333331</v>
      </c>
      <c r="L30" s="25">
        <f>I30-K30</f>
        <v>-6666.6666666666279</v>
      </c>
      <c r="M30" s="59">
        <f>(I30-K30)/K30</f>
        <v>-1.3377926421404606E-2</v>
      </c>
      <c r="O30" s="1">
        <v>491666.66666666669</v>
      </c>
      <c r="P30" s="1" t="s">
        <v>30</v>
      </c>
      <c r="Q30" s="19"/>
      <c r="S30" s="52">
        <v>490000</v>
      </c>
      <c r="T30" s="53"/>
      <c r="U30" s="52">
        <v>495000</v>
      </c>
      <c r="V30" s="53"/>
      <c r="W30" s="52">
        <v>490000</v>
      </c>
      <c r="X30" s="54"/>
      <c r="Y30" s="74">
        <f t="shared" si="7"/>
        <v>491666.66666666669</v>
      </c>
    </row>
    <row r="31" spans="1:25" ht="30" customHeight="1" thickBot="1">
      <c r="A31" s="36" t="s">
        <v>31</v>
      </c>
      <c r="B31" s="41" t="s">
        <v>74</v>
      </c>
      <c r="C31" s="52">
        <v>495000</v>
      </c>
      <c r="D31" s="70"/>
      <c r="E31" s="52">
        <v>495000</v>
      </c>
      <c r="F31" s="70"/>
      <c r="G31" s="52">
        <v>495000</v>
      </c>
      <c r="H31" s="71"/>
      <c r="I31" s="38">
        <f t="shared" si="4"/>
        <v>495000</v>
      </c>
      <c r="J31" s="19"/>
      <c r="K31" s="38">
        <v>497166.66666666669</v>
      </c>
      <c r="L31" s="25">
        <f>I31-K31</f>
        <v>-2166.6666666666861</v>
      </c>
      <c r="M31" s="59">
        <f>(I31-K31)/K31</f>
        <v>-4.3580288300369141E-3</v>
      </c>
      <c r="O31" s="1">
        <v>496666.66666666669</v>
      </c>
      <c r="P31" s="1" t="s">
        <v>31</v>
      </c>
      <c r="Q31" s="19"/>
      <c r="S31" s="75">
        <v>495000</v>
      </c>
      <c r="T31" s="76"/>
      <c r="U31" s="75">
        <v>495000</v>
      </c>
      <c r="V31" s="76"/>
      <c r="W31" s="75">
        <v>500000</v>
      </c>
      <c r="X31" s="77"/>
      <c r="Y31" s="78">
        <f t="shared" si="7"/>
        <v>496666.66666666669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15" sqref="A15:XFD15"/>
    </sheetView>
  </sheetViews>
  <sheetFormatPr baseColWidth="10" defaultRowHeight="18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9.5703125" style="27" bestFit="1" customWidth="1"/>
    <col min="14" max="14" width="6.42578125" style="1" bestFit="1" customWidth="1"/>
    <col min="15" max="15" width="6.42578125" style="1" customWidth="1"/>
    <col min="16" max="16384" width="11.42578125" style="1"/>
  </cols>
  <sheetData>
    <row r="1" spans="1:14" ht="18.75" thickBot="1">
      <c r="A1" s="11" t="s">
        <v>51</v>
      </c>
      <c r="G1" s="11"/>
      <c r="K1" s="94" t="s">
        <v>63</v>
      </c>
      <c r="L1" s="94" t="s">
        <v>61</v>
      </c>
      <c r="M1" s="95" t="s">
        <v>62</v>
      </c>
    </row>
    <row r="2" spans="1:14" ht="19.5" thickTop="1" thickBot="1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4" s="19" customFormat="1" ht="21" customHeight="1" thickBot="1">
      <c r="A3" s="36" t="s">
        <v>7</v>
      </c>
      <c r="B3" s="41" t="s">
        <v>70</v>
      </c>
      <c r="C3" s="42">
        <v>200</v>
      </c>
      <c r="D3" s="43">
        <v>925</v>
      </c>
      <c r="E3" s="42">
        <f t="shared" ref="E3:E13" si="0">C3</f>
        <v>200</v>
      </c>
      <c r="F3" s="42">
        <v>928</v>
      </c>
      <c r="G3" s="42">
        <f t="shared" ref="G3:G13" si="1">C3</f>
        <v>200</v>
      </c>
      <c r="H3" s="42">
        <v>920</v>
      </c>
      <c r="I3" s="39">
        <f>(SUM(C3/D3+E3/F3+G3/H3)*1000)/3</f>
        <v>216.37492064778425</v>
      </c>
      <c r="K3" s="38">
        <v>214.44304408737091</v>
      </c>
      <c r="L3" s="21">
        <f t="shared" ref="L3:L27" si="2">I3-K3</f>
        <v>1.9318765604133432</v>
      </c>
      <c r="M3" s="58">
        <f>(I3-K3)/K3</f>
        <v>9.0088096288459488E-3</v>
      </c>
    </row>
    <row r="4" spans="1:14" ht="21" customHeight="1" thickBot="1">
      <c r="A4" s="36" t="s">
        <v>42</v>
      </c>
      <c r="B4" s="41" t="s">
        <v>70</v>
      </c>
      <c r="C4" s="42">
        <v>500</v>
      </c>
      <c r="D4" s="43">
        <v>976</v>
      </c>
      <c r="E4" s="42">
        <f t="shared" si="0"/>
        <v>500</v>
      </c>
      <c r="F4" s="42">
        <v>980</v>
      </c>
      <c r="G4" s="42">
        <f t="shared" si="1"/>
        <v>500</v>
      </c>
      <c r="H4" s="42">
        <v>970</v>
      </c>
      <c r="I4" s="39">
        <f t="shared" ref="I4:I13" si="3">(SUM(C4/D4+E4/F4+G4/H4)*1000)/3</f>
        <v>512.65436037521306</v>
      </c>
      <c r="K4" s="38">
        <v>514.94432930850178</v>
      </c>
      <c r="L4" s="25">
        <f t="shared" si="2"/>
        <v>-2.2899689332887192</v>
      </c>
      <c r="M4" s="59">
        <f>(I4-K4)/K4</f>
        <v>-4.4470223341692627E-3</v>
      </c>
    </row>
    <row r="5" spans="1:14" s="19" customFormat="1" ht="21" customHeight="1" thickBot="1">
      <c r="A5" s="36" t="s">
        <v>11</v>
      </c>
      <c r="B5" s="41" t="s">
        <v>70</v>
      </c>
      <c r="C5" s="42">
        <v>200</v>
      </c>
      <c r="D5" s="43">
        <v>898</v>
      </c>
      <c r="E5" s="42">
        <f t="shared" si="0"/>
        <v>200</v>
      </c>
      <c r="F5" s="42">
        <v>907</v>
      </c>
      <c r="G5" s="42">
        <f t="shared" si="1"/>
        <v>200</v>
      </c>
      <c r="H5" s="42">
        <v>916</v>
      </c>
      <c r="I5" s="39">
        <f t="shared" si="3"/>
        <v>220.5216423523708</v>
      </c>
      <c r="K5" s="38">
        <v>219.86435855410795</v>
      </c>
      <c r="L5" s="21">
        <f t="shared" si="2"/>
        <v>0.65728379826285277</v>
      </c>
      <c r="M5" s="58">
        <f>(I5-K5)/K5</f>
        <v>2.9894968087840266E-3</v>
      </c>
    </row>
    <row r="6" spans="1:14" s="19" customFormat="1" ht="21" customHeight="1" thickBot="1">
      <c r="A6" s="36" t="s">
        <v>12</v>
      </c>
      <c r="B6" s="41" t="s">
        <v>70</v>
      </c>
      <c r="C6" s="42">
        <v>200</v>
      </c>
      <c r="D6" s="43">
        <v>833</v>
      </c>
      <c r="E6" s="42">
        <f t="shared" si="0"/>
        <v>200</v>
      </c>
      <c r="F6" s="42">
        <v>816</v>
      </c>
      <c r="G6" s="42">
        <f t="shared" si="1"/>
        <v>200</v>
      </c>
      <c r="H6" s="42">
        <v>851</v>
      </c>
      <c r="I6" s="39">
        <f t="shared" si="3"/>
        <v>240.07056798434215</v>
      </c>
      <c r="K6" s="38">
        <v>238.19343235044082</v>
      </c>
      <c r="L6" s="21">
        <f t="shared" si="2"/>
        <v>1.8771356339013323</v>
      </c>
      <c r="M6" s="58">
        <f>(I6-K6)/K6</f>
        <v>7.880719528570404E-3</v>
      </c>
    </row>
    <row r="7" spans="1:14" s="19" customFormat="1" ht="21" customHeight="1" thickBot="1">
      <c r="A7" s="36" t="s">
        <v>13</v>
      </c>
      <c r="B7" s="41" t="s">
        <v>70</v>
      </c>
      <c r="C7" s="42">
        <v>250</v>
      </c>
      <c r="D7" s="43">
        <v>646</v>
      </c>
      <c r="E7" s="42">
        <f t="shared" si="0"/>
        <v>250</v>
      </c>
      <c r="F7" s="42">
        <v>635</v>
      </c>
      <c r="G7" s="42">
        <f t="shared" si="1"/>
        <v>250</v>
      </c>
      <c r="H7" s="42">
        <v>638</v>
      </c>
      <c r="I7" s="39">
        <f t="shared" si="3"/>
        <v>390.84907373563561</v>
      </c>
      <c r="K7" s="38">
        <v>389.41376854751474</v>
      </c>
      <c r="L7" s="21">
        <f t="shared" si="2"/>
        <v>1.4353051881208785</v>
      </c>
      <c r="M7" s="58">
        <f>(I7-K7)/K7</f>
        <v>3.6858100664351528E-3</v>
      </c>
    </row>
    <row r="8" spans="1:14" ht="21" customHeight="1" thickBot="1">
      <c r="A8" s="37" t="s">
        <v>64</v>
      </c>
      <c r="B8" s="41" t="s">
        <v>70</v>
      </c>
      <c r="C8" s="43">
        <v>500</v>
      </c>
      <c r="D8" s="43">
        <v>1073</v>
      </c>
      <c r="E8" s="43">
        <f t="shared" si="0"/>
        <v>500</v>
      </c>
      <c r="F8" s="43">
        <v>1128</v>
      </c>
      <c r="G8" s="43">
        <f t="shared" si="1"/>
        <v>500</v>
      </c>
      <c r="H8" s="43">
        <v>1133</v>
      </c>
      <c r="I8" s="38">
        <f>(+C8+E8+G8)/3</f>
        <v>500</v>
      </c>
      <c r="K8" s="39">
        <v>500</v>
      </c>
      <c r="L8" s="25">
        <f t="shared" si="2"/>
        <v>0</v>
      </c>
      <c r="M8" s="59">
        <f t="shared" ref="M8:M27" si="4">(I8-K8)/K8</f>
        <v>0</v>
      </c>
    </row>
    <row r="9" spans="1:14" s="19" customFormat="1" ht="21" customHeight="1" thickBot="1">
      <c r="A9" s="36" t="s">
        <v>43</v>
      </c>
      <c r="B9" s="41" t="s">
        <v>70</v>
      </c>
      <c r="C9" s="42">
        <v>500</v>
      </c>
      <c r="D9" s="43">
        <v>807</v>
      </c>
      <c r="E9" s="42">
        <f t="shared" si="0"/>
        <v>500</v>
      </c>
      <c r="F9" s="42">
        <v>857</v>
      </c>
      <c r="G9" s="42">
        <f t="shared" si="1"/>
        <v>500</v>
      </c>
      <c r="H9" s="42">
        <v>848</v>
      </c>
      <c r="I9" s="39">
        <f t="shared" si="3"/>
        <v>597.54396658819303</v>
      </c>
      <c r="K9" s="38">
        <v>596.43549434765782</v>
      </c>
      <c r="L9" s="21">
        <f t="shared" si="2"/>
        <v>1.1084722405352068</v>
      </c>
      <c r="M9" s="58">
        <f t="shared" si="4"/>
        <v>1.8584947593495945E-3</v>
      </c>
    </row>
    <row r="10" spans="1:14" s="19" customFormat="1" ht="23.25" thickBot="1">
      <c r="A10" s="37" t="s">
        <v>44</v>
      </c>
      <c r="B10" s="41" t="s">
        <v>70</v>
      </c>
      <c r="C10" s="43">
        <v>400</v>
      </c>
      <c r="D10" s="43">
        <v>2249</v>
      </c>
      <c r="E10" s="42">
        <f t="shared" si="0"/>
        <v>400</v>
      </c>
      <c r="F10" s="42">
        <v>2453</v>
      </c>
      <c r="G10" s="42">
        <f t="shared" si="1"/>
        <v>400</v>
      </c>
      <c r="H10" s="42">
        <v>2412</v>
      </c>
      <c r="I10" s="39">
        <f t="shared" si="3"/>
        <v>168.91997948121204</v>
      </c>
      <c r="K10" s="38">
        <v>172.19289383616032</v>
      </c>
      <c r="L10" s="21">
        <f t="shared" si="2"/>
        <v>-3.2729143549482842</v>
      </c>
      <c r="M10" s="58">
        <f t="shared" si="4"/>
        <v>-1.9007255654013382E-2</v>
      </c>
    </row>
    <row r="11" spans="1:14" s="19" customFormat="1" ht="23.25" thickBot="1">
      <c r="A11" s="37" t="s">
        <v>45</v>
      </c>
      <c r="B11" s="41" t="s">
        <v>70</v>
      </c>
      <c r="C11" s="42">
        <v>100</v>
      </c>
      <c r="D11" s="43">
        <v>639</v>
      </c>
      <c r="E11" s="42">
        <f t="shared" si="0"/>
        <v>100</v>
      </c>
      <c r="F11" s="42">
        <v>635</v>
      </c>
      <c r="G11" s="42">
        <f t="shared" si="1"/>
        <v>100</v>
      </c>
      <c r="H11" s="42">
        <v>644</v>
      </c>
      <c r="I11" s="39">
        <f t="shared" si="3"/>
        <v>156.41811358597525</v>
      </c>
      <c r="K11" s="38">
        <v>156.75322061191625</v>
      </c>
      <c r="L11" s="21">
        <f t="shared" si="2"/>
        <v>-0.33510702594099939</v>
      </c>
      <c r="M11" s="58">
        <f t="shared" si="4"/>
        <v>-2.1377999420544272E-3</v>
      </c>
    </row>
    <row r="12" spans="1:14" s="19" customFormat="1" ht="23.25" thickBot="1">
      <c r="A12" s="37" t="s">
        <v>17</v>
      </c>
      <c r="B12" s="41" t="s">
        <v>70</v>
      </c>
      <c r="C12" s="43">
        <v>100</v>
      </c>
      <c r="D12" s="43">
        <v>206</v>
      </c>
      <c r="E12" s="42">
        <f t="shared" si="0"/>
        <v>100</v>
      </c>
      <c r="F12" s="43">
        <v>210</v>
      </c>
      <c r="G12" s="42">
        <f t="shared" si="1"/>
        <v>100</v>
      </c>
      <c r="H12" s="43">
        <v>206</v>
      </c>
      <c r="I12" s="39">
        <f t="shared" si="3"/>
        <v>482.3547541994144</v>
      </c>
      <c r="K12" s="38">
        <v>486.16361185882874</v>
      </c>
      <c r="L12" s="21">
        <f t="shared" si="2"/>
        <v>-3.8088576594143433</v>
      </c>
      <c r="M12" s="58">
        <f t="shared" si="4"/>
        <v>-7.834518187923023E-3</v>
      </c>
      <c r="N12" s="28"/>
    </row>
    <row r="13" spans="1:14" ht="21" customHeight="1" thickBot="1">
      <c r="A13" s="36" t="s">
        <v>46</v>
      </c>
      <c r="B13" s="41" t="s">
        <v>70</v>
      </c>
      <c r="C13" s="42">
        <v>200</v>
      </c>
      <c r="D13" s="43">
        <v>228</v>
      </c>
      <c r="E13" s="42">
        <f t="shared" si="0"/>
        <v>200</v>
      </c>
      <c r="F13" s="42">
        <v>234</v>
      </c>
      <c r="G13" s="42">
        <f t="shared" si="1"/>
        <v>200</v>
      </c>
      <c r="H13" s="42">
        <v>230</v>
      </c>
      <c r="I13" s="39">
        <f t="shared" si="3"/>
        <v>867.15301818276646</v>
      </c>
      <c r="K13" s="38">
        <v>863.44192592020511</v>
      </c>
      <c r="L13" s="25">
        <f t="shared" si="2"/>
        <v>3.7110922625613512</v>
      </c>
      <c r="M13" s="59">
        <f t="shared" si="4"/>
        <v>4.2980218485525702E-3</v>
      </c>
      <c r="N13" s="10"/>
    </row>
    <row r="14" spans="1:14" ht="21" customHeight="1" thickBot="1">
      <c r="A14" s="36" t="s">
        <v>19</v>
      </c>
      <c r="B14" s="41" t="s">
        <v>71</v>
      </c>
      <c r="C14" s="42">
        <v>1000</v>
      </c>
      <c r="D14" s="44"/>
      <c r="E14" s="42">
        <f>C14</f>
        <v>1000</v>
      </c>
      <c r="F14" s="44"/>
      <c r="G14" s="42">
        <f>C14</f>
        <v>1000</v>
      </c>
      <c r="H14" s="45"/>
      <c r="I14" s="38">
        <f t="shared" ref="I14:I31" si="5">(+C14+E14+G14)/3</f>
        <v>1000</v>
      </c>
      <c r="K14" s="38">
        <v>1000</v>
      </c>
      <c r="L14" s="25">
        <f t="shared" si="2"/>
        <v>0</v>
      </c>
      <c r="M14" s="59">
        <f t="shared" si="4"/>
        <v>0</v>
      </c>
    </row>
    <row r="15" spans="1:14" ht="21" customHeight="1" thickBot="1">
      <c r="A15" s="36" t="s">
        <v>20</v>
      </c>
      <c r="B15" s="41" t="s">
        <v>71</v>
      </c>
      <c r="C15" s="43">
        <v>800</v>
      </c>
      <c r="D15" s="44"/>
      <c r="E15" s="42">
        <f t="shared" ref="E15:E31" si="6">C15</f>
        <v>800</v>
      </c>
      <c r="F15" s="44"/>
      <c r="G15" s="42">
        <f t="shared" ref="G15:G31" si="7">C15</f>
        <v>800</v>
      </c>
      <c r="H15" s="45"/>
      <c r="I15" s="38">
        <f t="shared" si="5"/>
        <v>800</v>
      </c>
      <c r="K15" s="38">
        <v>900</v>
      </c>
      <c r="L15" s="25">
        <f t="shared" si="2"/>
        <v>-100</v>
      </c>
      <c r="M15" s="59">
        <f t="shared" si="4"/>
        <v>-0.1111111111111111</v>
      </c>
    </row>
    <row r="16" spans="1:14" ht="37.5" customHeight="1" thickBot="1">
      <c r="A16" s="36" t="s">
        <v>21</v>
      </c>
      <c r="B16" s="41" t="s">
        <v>71</v>
      </c>
      <c r="C16" s="43">
        <v>700</v>
      </c>
      <c r="D16" s="44"/>
      <c r="E16" s="42">
        <f t="shared" si="6"/>
        <v>700</v>
      </c>
      <c r="F16" s="44"/>
      <c r="G16" s="42">
        <f t="shared" si="7"/>
        <v>700</v>
      </c>
      <c r="H16" s="45"/>
      <c r="I16" s="38">
        <f t="shared" si="5"/>
        <v>700</v>
      </c>
      <c r="K16" s="38">
        <v>700</v>
      </c>
      <c r="L16" s="25">
        <f t="shared" si="2"/>
        <v>0</v>
      </c>
      <c r="M16" s="59">
        <f t="shared" si="4"/>
        <v>0</v>
      </c>
    </row>
    <row r="17" spans="1:13" s="19" customFormat="1" ht="21" customHeight="1" thickBot="1">
      <c r="A17" s="37" t="s">
        <v>22</v>
      </c>
      <c r="B17" s="41" t="s">
        <v>71</v>
      </c>
      <c r="C17" s="43">
        <v>450</v>
      </c>
      <c r="D17" s="46"/>
      <c r="E17" s="42">
        <f t="shared" si="6"/>
        <v>450</v>
      </c>
      <c r="F17" s="46"/>
      <c r="G17" s="42">
        <f t="shared" si="7"/>
        <v>450</v>
      </c>
      <c r="H17" s="47"/>
      <c r="I17" s="38">
        <f t="shared" si="5"/>
        <v>450</v>
      </c>
      <c r="K17" s="38">
        <v>450</v>
      </c>
      <c r="L17" s="21">
        <f t="shared" si="2"/>
        <v>0</v>
      </c>
      <c r="M17" s="58">
        <f t="shared" si="4"/>
        <v>0</v>
      </c>
    </row>
    <row r="18" spans="1:13" s="19" customFormat="1" ht="21" customHeight="1" thickBot="1">
      <c r="A18" s="36" t="s">
        <v>47</v>
      </c>
      <c r="B18" s="41" t="s">
        <v>72</v>
      </c>
      <c r="C18" s="43">
        <v>3270</v>
      </c>
      <c r="D18" s="44"/>
      <c r="E18" s="42">
        <f t="shared" si="6"/>
        <v>3270</v>
      </c>
      <c r="F18" s="44"/>
      <c r="G18" s="42">
        <f t="shared" si="7"/>
        <v>3270</v>
      </c>
      <c r="H18" s="45"/>
      <c r="I18" s="38">
        <f t="shared" si="5"/>
        <v>3270</v>
      </c>
      <c r="K18" s="38">
        <v>3270</v>
      </c>
      <c r="L18" s="21">
        <f t="shared" si="2"/>
        <v>0</v>
      </c>
      <c r="M18" s="58">
        <f t="shared" si="4"/>
        <v>0</v>
      </c>
    </row>
    <row r="19" spans="1:13" ht="21" customHeight="1" thickBot="1">
      <c r="A19" s="36" t="s">
        <v>24</v>
      </c>
      <c r="B19" s="41" t="s">
        <v>72</v>
      </c>
      <c r="C19" s="43">
        <v>6815</v>
      </c>
      <c r="D19" s="44"/>
      <c r="E19" s="42">
        <f t="shared" si="6"/>
        <v>6815</v>
      </c>
      <c r="F19" s="44"/>
      <c r="G19" s="42">
        <f t="shared" si="7"/>
        <v>6815</v>
      </c>
      <c r="H19" s="45"/>
      <c r="I19" s="38">
        <f t="shared" si="5"/>
        <v>6815</v>
      </c>
      <c r="K19" s="38">
        <v>6815</v>
      </c>
      <c r="L19" s="25">
        <f t="shared" si="2"/>
        <v>0</v>
      </c>
      <c r="M19" s="59">
        <f t="shared" si="4"/>
        <v>0</v>
      </c>
    </row>
    <row r="20" spans="1:13" ht="21" customHeight="1" thickBot="1">
      <c r="A20" s="36" t="s">
        <v>48</v>
      </c>
      <c r="B20" s="41" t="s">
        <v>73</v>
      </c>
      <c r="C20" s="43">
        <v>1200</v>
      </c>
      <c r="D20" s="44"/>
      <c r="E20" s="42">
        <f t="shared" si="6"/>
        <v>1200</v>
      </c>
      <c r="F20" s="44"/>
      <c r="G20" s="42">
        <f t="shared" si="7"/>
        <v>1200</v>
      </c>
      <c r="H20" s="45"/>
      <c r="I20" s="38">
        <f t="shared" si="5"/>
        <v>1200</v>
      </c>
      <c r="K20" s="38">
        <v>1200</v>
      </c>
      <c r="L20" s="25">
        <f t="shared" si="2"/>
        <v>0</v>
      </c>
      <c r="M20" s="59">
        <f t="shared" si="4"/>
        <v>0</v>
      </c>
    </row>
    <row r="21" spans="1:13" ht="21" customHeight="1" thickBot="1">
      <c r="A21" s="36" t="s">
        <v>25</v>
      </c>
      <c r="B21" s="41" t="s">
        <v>73</v>
      </c>
      <c r="C21" s="42">
        <v>1800</v>
      </c>
      <c r="D21" s="44"/>
      <c r="E21" s="42">
        <f t="shared" si="6"/>
        <v>1800</v>
      </c>
      <c r="F21" s="44"/>
      <c r="G21" s="42">
        <f t="shared" si="7"/>
        <v>1800</v>
      </c>
      <c r="H21" s="45"/>
      <c r="I21" s="38">
        <f t="shared" si="5"/>
        <v>1800</v>
      </c>
      <c r="K21" s="38">
        <v>1800</v>
      </c>
      <c r="L21" s="25">
        <f t="shared" si="2"/>
        <v>0</v>
      </c>
      <c r="M21" s="59">
        <f t="shared" si="4"/>
        <v>0</v>
      </c>
    </row>
    <row r="22" spans="1:13" ht="21" customHeight="1" thickBot="1">
      <c r="A22" s="36" t="s">
        <v>26</v>
      </c>
      <c r="B22" s="41" t="s">
        <v>73</v>
      </c>
      <c r="C22" s="42">
        <v>2000</v>
      </c>
      <c r="D22" s="44"/>
      <c r="E22" s="42">
        <f t="shared" si="6"/>
        <v>2000</v>
      </c>
      <c r="F22" s="44"/>
      <c r="G22" s="42">
        <f t="shared" si="7"/>
        <v>2000</v>
      </c>
      <c r="H22" s="45"/>
      <c r="I22" s="38">
        <f t="shared" si="5"/>
        <v>2000</v>
      </c>
      <c r="K22" s="38">
        <v>2000</v>
      </c>
      <c r="L22" s="25">
        <f t="shared" si="2"/>
        <v>0</v>
      </c>
      <c r="M22" s="59">
        <f t="shared" si="4"/>
        <v>0</v>
      </c>
    </row>
    <row r="23" spans="1:13" ht="21" customHeight="1" thickBot="1">
      <c r="A23" s="36" t="s">
        <v>65</v>
      </c>
      <c r="B23" s="41" t="s">
        <v>72</v>
      </c>
      <c r="C23" s="42">
        <v>6000</v>
      </c>
      <c r="D23" s="44"/>
      <c r="E23" s="42">
        <f t="shared" si="6"/>
        <v>6000</v>
      </c>
      <c r="F23" s="44"/>
      <c r="G23" s="42">
        <f t="shared" si="7"/>
        <v>6000</v>
      </c>
      <c r="H23" s="45"/>
      <c r="I23" s="38">
        <f t="shared" si="5"/>
        <v>6000</v>
      </c>
      <c r="K23" s="38">
        <v>6000</v>
      </c>
      <c r="L23" s="25">
        <f t="shared" si="2"/>
        <v>0</v>
      </c>
      <c r="M23" s="59">
        <f t="shared" si="4"/>
        <v>0</v>
      </c>
    </row>
    <row r="24" spans="1:13" ht="21" customHeight="1" thickBot="1">
      <c r="A24" s="36" t="s">
        <v>66</v>
      </c>
      <c r="B24" s="41" t="s">
        <v>73</v>
      </c>
      <c r="C24" s="42">
        <v>1000</v>
      </c>
      <c r="D24" s="44"/>
      <c r="E24" s="42">
        <f t="shared" si="6"/>
        <v>1000</v>
      </c>
      <c r="F24" s="44"/>
      <c r="G24" s="42">
        <f t="shared" si="7"/>
        <v>1000</v>
      </c>
      <c r="H24" s="45"/>
      <c r="I24" s="38">
        <f t="shared" si="5"/>
        <v>1000</v>
      </c>
      <c r="K24" s="38">
        <v>1000</v>
      </c>
      <c r="L24" s="25">
        <f t="shared" si="2"/>
        <v>0</v>
      </c>
      <c r="M24" s="59">
        <f t="shared" si="4"/>
        <v>0</v>
      </c>
    </row>
    <row r="25" spans="1:13" ht="21" customHeight="1" thickBot="1">
      <c r="A25" s="37" t="s">
        <v>67</v>
      </c>
      <c r="B25" s="41" t="s">
        <v>73</v>
      </c>
      <c r="C25" s="43">
        <v>900</v>
      </c>
      <c r="D25" s="46"/>
      <c r="E25" s="43">
        <f t="shared" si="6"/>
        <v>900</v>
      </c>
      <c r="F25" s="46"/>
      <c r="G25" s="43">
        <f t="shared" si="7"/>
        <v>900</v>
      </c>
      <c r="H25" s="47"/>
      <c r="I25" s="38">
        <f t="shared" si="5"/>
        <v>900</v>
      </c>
      <c r="K25" s="39">
        <v>900</v>
      </c>
      <c r="L25" s="25">
        <f t="shared" si="2"/>
        <v>0</v>
      </c>
      <c r="M25" s="59">
        <f t="shared" si="4"/>
        <v>0</v>
      </c>
    </row>
    <row r="26" spans="1:13" ht="21" customHeight="1" thickBot="1">
      <c r="A26" s="36" t="s">
        <v>27</v>
      </c>
      <c r="B26" s="41" t="s">
        <v>73</v>
      </c>
      <c r="C26" s="42">
        <v>450</v>
      </c>
      <c r="D26" s="44"/>
      <c r="E26" s="42">
        <f t="shared" si="6"/>
        <v>450</v>
      </c>
      <c r="F26" s="44"/>
      <c r="G26" s="42">
        <f t="shared" si="7"/>
        <v>450</v>
      </c>
      <c r="H26" s="45"/>
      <c r="I26" s="38">
        <f t="shared" si="5"/>
        <v>450</v>
      </c>
      <c r="K26" s="38">
        <v>450</v>
      </c>
      <c r="L26" s="25">
        <f t="shared" si="2"/>
        <v>0</v>
      </c>
      <c r="M26" s="59">
        <f t="shared" si="4"/>
        <v>0</v>
      </c>
    </row>
    <row r="27" spans="1:13" ht="21" customHeight="1" thickBot="1">
      <c r="A27" s="37" t="s">
        <v>68</v>
      </c>
      <c r="B27" s="41" t="s">
        <v>73</v>
      </c>
      <c r="C27" s="43">
        <v>350</v>
      </c>
      <c r="D27" s="46"/>
      <c r="E27" s="43">
        <f t="shared" si="6"/>
        <v>350</v>
      </c>
      <c r="F27" s="46"/>
      <c r="G27" s="43">
        <f t="shared" si="7"/>
        <v>350</v>
      </c>
      <c r="H27" s="47"/>
      <c r="I27" s="38">
        <f t="shared" si="5"/>
        <v>350</v>
      </c>
      <c r="K27" s="39">
        <v>350</v>
      </c>
      <c r="L27" s="25">
        <f t="shared" si="2"/>
        <v>0</v>
      </c>
      <c r="M27" s="59">
        <f t="shared" si="4"/>
        <v>0</v>
      </c>
    </row>
    <row r="28" spans="1:13" ht="23.25" thickBot="1">
      <c r="A28" s="37" t="s">
        <v>28</v>
      </c>
      <c r="B28" s="41" t="s">
        <v>74</v>
      </c>
      <c r="C28" s="42">
        <v>76000</v>
      </c>
      <c r="D28" s="44"/>
      <c r="E28" s="42">
        <f>C28</f>
        <v>76000</v>
      </c>
      <c r="F28" s="44"/>
      <c r="G28" s="42">
        <f t="shared" si="7"/>
        <v>76000</v>
      </c>
      <c r="H28" s="45"/>
      <c r="I28" s="38">
        <f t="shared" si="5"/>
        <v>76000</v>
      </c>
      <c r="J28" s="33"/>
      <c r="K28" s="38">
        <v>76000</v>
      </c>
      <c r="L28" s="25">
        <f>I28-K28</f>
        <v>0</v>
      </c>
      <c r="M28" s="59">
        <f>(I28-K28)/K28</f>
        <v>0</v>
      </c>
    </row>
    <row r="29" spans="1:13" ht="23.25" thickBot="1">
      <c r="A29" s="37" t="s">
        <v>29</v>
      </c>
      <c r="B29" s="41" t="s">
        <v>74</v>
      </c>
      <c r="C29" s="42">
        <v>76000</v>
      </c>
      <c r="D29" s="44"/>
      <c r="E29" s="42">
        <f t="shared" si="6"/>
        <v>76000</v>
      </c>
      <c r="F29" s="44"/>
      <c r="G29" s="42">
        <f t="shared" si="7"/>
        <v>76000</v>
      </c>
      <c r="H29" s="45"/>
      <c r="I29" s="38">
        <f t="shared" si="5"/>
        <v>76000</v>
      </c>
      <c r="J29" s="33"/>
      <c r="K29" s="38">
        <v>76000</v>
      </c>
      <c r="L29" s="25">
        <f>I29-K29</f>
        <v>0</v>
      </c>
      <c r="M29" s="59">
        <f>(I29-K29)/K29</f>
        <v>0</v>
      </c>
    </row>
    <row r="30" spans="1:13" ht="23.25" thickBot="1">
      <c r="A30" s="37" t="s">
        <v>30</v>
      </c>
      <c r="B30" s="41" t="s">
        <v>74</v>
      </c>
      <c r="C30" s="42">
        <v>510000</v>
      </c>
      <c r="D30" s="44"/>
      <c r="E30" s="42">
        <f t="shared" si="6"/>
        <v>510000</v>
      </c>
      <c r="F30" s="44"/>
      <c r="G30" s="42">
        <f t="shared" si="7"/>
        <v>510000</v>
      </c>
      <c r="H30" s="45"/>
      <c r="I30" s="38">
        <f t="shared" si="5"/>
        <v>510000</v>
      </c>
      <c r="J30" s="33"/>
      <c r="K30" s="38">
        <v>510000</v>
      </c>
      <c r="L30" s="25">
        <f>I30-K30</f>
        <v>0</v>
      </c>
      <c r="M30" s="59">
        <f>(I30-K30)/K30</f>
        <v>0</v>
      </c>
    </row>
    <row r="31" spans="1:13" ht="23.25" thickBot="1">
      <c r="A31" s="37" t="s">
        <v>31</v>
      </c>
      <c r="B31" s="41" t="s">
        <v>74</v>
      </c>
      <c r="C31" s="42">
        <v>510000</v>
      </c>
      <c r="D31" s="48"/>
      <c r="E31" s="42">
        <f t="shared" si="6"/>
        <v>510000</v>
      </c>
      <c r="F31" s="48"/>
      <c r="G31" s="42">
        <f t="shared" si="7"/>
        <v>510000</v>
      </c>
      <c r="H31" s="49"/>
      <c r="I31" s="38">
        <f t="shared" si="5"/>
        <v>510000</v>
      </c>
      <c r="J31" s="33"/>
      <c r="K31" s="38">
        <v>510000</v>
      </c>
      <c r="L31" s="25">
        <f>I31-K31</f>
        <v>0</v>
      </c>
      <c r="M31" s="59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11" sqref="A11:XFD11"/>
    </sheetView>
  </sheetViews>
  <sheetFormatPr baseColWidth="10" defaultRowHeight="18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8" width="9.8554687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>
      <c r="A1" s="11" t="s">
        <v>49</v>
      </c>
      <c r="G1" s="11"/>
      <c r="K1" s="94" t="s">
        <v>63</v>
      </c>
      <c r="L1" s="94" t="s">
        <v>61</v>
      </c>
      <c r="M1" s="95" t="s">
        <v>62</v>
      </c>
    </row>
    <row r="2" spans="1:13" ht="19.5" thickTop="1" thickBot="1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3" s="19" customFormat="1" ht="21" customHeight="1" thickBot="1">
      <c r="A3" s="36" t="s">
        <v>7</v>
      </c>
      <c r="B3" s="41" t="s">
        <v>70</v>
      </c>
      <c r="C3" s="42">
        <v>200</v>
      </c>
      <c r="D3" s="43">
        <v>940</v>
      </c>
      <c r="E3" s="42">
        <v>200</v>
      </c>
      <c r="F3" s="42">
        <f>D3</f>
        <v>940</v>
      </c>
      <c r="G3" s="42">
        <v>200</v>
      </c>
      <c r="H3" s="42">
        <f>D3</f>
        <v>940</v>
      </c>
      <c r="I3" s="39">
        <f>(SUM(C3/D3+E3/F3+G3/H3)*1000)/3</f>
        <v>212.76595744680853</v>
      </c>
      <c r="K3" s="20">
        <v>214.82277121374864</v>
      </c>
      <c r="L3" s="21">
        <f t="shared" ref="L3:L27" si="0">I3-K3</f>
        <v>-2.0568137669401096</v>
      </c>
      <c r="M3" s="22">
        <f t="shared" ref="M3:M8" si="1">(I3-K3)/K3</f>
        <v>-9.5744680851062112E-3</v>
      </c>
    </row>
    <row r="4" spans="1:13" ht="21" customHeight="1" thickBot="1">
      <c r="A4" s="36" t="s">
        <v>42</v>
      </c>
      <c r="B4" s="41" t="s">
        <v>70</v>
      </c>
      <c r="C4" s="42">
        <v>550</v>
      </c>
      <c r="D4" s="43">
        <v>1078</v>
      </c>
      <c r="E4" s="42">
        <f t="shared" ref="E4:F12" si="2">C4</f>
        <v>550</v>
      </c>
      <c r="F4" s="42">
        <f t="shared" si="2"/>
        <v>1078</v>
      </c>
      <c r="G4" s="42">
        <f t="shared" ref="G4:H12" si="3">C4</f>
        <v>550</v>
      </c>
      <c r="H4" s="42">
        <f t="shared" si="3"/>
        <v>1078</v>
      </c>
      <c r="I4" s="39">
        <f t="shared" ref="I4:I13" si="4">(SUM(C4/D4+E4/F4+G4/H4)*1000)/3</f>
        <v>510.20408163265307</v>
      </c>
      <c r="K4" s="24">
        <v>494.55984174085069</v>
      </c>
      <c r="L4" s="25">
        <f t="shared" si="0"/>
        <v>15.644239891802386</v>
      </c>
      <c r="M4" s="26">
        <f t="shared" si="1"/>
        <v>3.1632653061224418E-2</v>
      </c>
    </row>
    <row r="5" spans="1:13" s="19" customFormat="1" ht="21" customHeight="1" thickBot="1">
      <c r="A5" s="36" t="s">
        <v>11</v>
      </c>
      <c r="B5" s="41" t="s">
        <v>70</v>
      </c>
      <c r="C5" s="42">
        <v>350</v>
      </c>
      <c r="D5" s="43">
        <v>918</v>
      </c>
      <c r="E5" s="42">
        <f t="shared" si="2"/>
        <v>350</v>
      </c>
      <c r="F5" s="42">
        <f t="shared" si="2"/>
        <v>918</v>
      </c>
      <c r="G5" s="42">
        <f t="shared" si="3"/>
        <v>350</v>
      </c>
      <c r="H5" s="42">
        <f t="shared" si="3"/>
        <v>918</v>
      </c>
      <c r="I5" s="39">
        <f t="shared" si="4"/>
        <v>381.26361655773417</v>
      </c>
      <c r="K5" s="20">
        <v>375.13397642015008</v>
      </c>
      <c r="L5" s="21">
        <f t="shared" si="0"/>
        <v>6.1296401375840901</v>
      </c>
      <c r="M5" s="22">
        <f t="shared" si="1"/>
        <v>1.6339869281045586E-2</v>
      </c>
    </row>
    <row r="6" spans="1:13" s="19" customFormat="1" ht="21" customHeight="1" thickBot="1">
      <c r="A6" s="36" t="s">
        <v>12</v>
      </c>
      <c r="B6" s="41" t="s">
        <v>70</v>
      </c>
      <c r="C6" s="42">
        <v>350</v>
      </c>
      <c r="D6" s="43">
        <v>781</v>
      </c>
      <c r="E6" s="42">
        <f t="shared" si="2"/>
        <v>350</v>
      </c>
      <c r="F6" s="42">
        <f t="shared" si="2"/>
        <v>781</v>
      </c>
      <c r="G6" s="42">
        <f t="shared" si="3"/>
        <v>350</v>
      </c>
      <c r="H6" s="42">
        <f t="shared" si="3"/>
        <v>781</v>
      </c>
      <c r="I6" s="39">
        <f t="shared" si="4"/>
        <v>448.14340588988472</v>
      </c>
      <c r="K6" s="20">
        <v>445.85987261146505</v>
      </c>
      <c r="L6" s="21">
        <f t="shared" si="0"/>
        <v>2.283533278419668</v>
      </c>
      <c r="M6" s="22">
        <f t="shared" si="1"/>
        <v>5.1216389244555403E-3</v>
      </c>
    </row>
    <row r="7" spans="1:13" s="19" customFormat="1" ht="21" customHeight="1" thickBot="1">
      <c r="A7" s="36" t="s">
        <v>13</v>
      </c>
      <c r="B7" s="41" t="s">
        <v>70</v>
      </c>
      <c r="C7" s="42">
        <v>300</v>
      </c>
      <c r="D7" s="43">
        <v>745</v>
      </c>
      <c r="E7" s="42">
        <f t="shared" si="2"/>
        <v>300</v>
      </c>
      <c r="F7" s="42">
        <f t="shared" si="2"/>
        <v>745</v>
      </c>
      <c r="G7" s="42">
        <f t="shared" si="3"/>
        <v>300</v>
      </c>
      <c r="H7" s="42">
        <f t="shared" si="3"/>
        <v>745</v>
      </c>
      <c r="I7" s="39">
        <f t="shared" si="4"/>
        <v>402.68456375838929</v>
      </c>
      <c r="K7" s="20">
        <v>378.78787878787875</v>
      </c>
      <c r="L7" s="21">
        <f t="shared" si="0"/>
        <v>23.896684970510535</v>
      </c>
      <c r="M7" s="22">
        <f t="shared" si="1"/>
        <v>6.3087248322147821E-2</v>
      </c>
    </row>
    <row r="8" spans="1:13" ht="21" customHeight="1" thickBot="1">
      <c r="A8" s="37" t="s">
        <v>64</v>
      </c>
      <c r="B8" s="41" t="s">
        <v>70</v>
      </c>
      <c r="C8" s="43">
        <v>500</v>
      </c>
      <c r="D8" s="43">
        <v>1219</v>
      </c>
      <c r="E8" s="43">
        <f>C8</f>
        <v>500</v>
      </c>
      <c r="F8" s="43">
        <f>D8</f>
        <v>1219</v>
      </c>
      <c r="G8" s="43">
        <f>C8</f>
        <v>500</v>
      </c>
      <c r="H8" s="43">
        <f>D8</f>
        <v>1219</v>
      </c>
      <c r="I8" s="38">
        <f>(+C8+E8+G8)/3</f>
        <v>500</v>
      </c>
      <c r="K8" s="24">
        <v>500</v>
      </c>
      <c r="L8" s="25">
        <f t="shared" si="0"/>
        <v>0</v>
      </c>
      <c r="M8" s="26">
        <f t="shared" si="1"/>
        <v>0</v>
      </c>
    </row>
    <row r="9" spans="1:13" s="19" customFormat="1" ht="21" customHeight="1" thickBot="1">
      <c r="A9" s="36" t="s">
        <v>43</v>
      </c>
      <c r="B9" s="41" t="s">
        <v>70</v>
      </c>
      <c r="C9" s="42">
        <v>400</v>
      </c>
      <c r="D9" s="43">
        <v>866</v>
      </c>
      <c r="E9" s="42">
        <f t="shared" si="2"/>
        <v>400</v>
      </c>
      <c r="F9" s="42">
        <f t="shared" si="2"/>
        <v>866</v>
      </c>
      <c r="G9" s="42">
        <f t="shared" si="3"/>
        <v>400</v>
      </c>
      <c r="H9" s="42">
        <f t="shared" si="3"/>
        <v>866</v>
      </c>
      <c r="I9" s="39">
        <f t="shared" si="4"/>
        <v>461.89376443418013</v>
      </c>
      <c r="K9" s="20">
        <v>472.81323877068559</v>
      </c>
      <c r="L9" s="21">
        <f t="shared" si="0"/>
        <v>-10.919474336505459</v>
      </c>
      <c r="M9" s="22">
        <f t="shared" ref="M9:M27" si="5">(I9-K9)/K9</f>
        <v>-2.3094688221709046E-2</v>
      </c>
    </row>
    <row r="10" spans="1:13" s="19" customFormat="1" ht="23.25" thickBot="1">
      <c r="A10" s="37" t="s">
        <v>44</v>
      </c>
      <c r="B10" s="41" t="s">
        <v>70</v>
      </c>
      <c r="C10" s="43">
        <v>425</v>
      </c>
      <c r="D10" s="43">
        <v>1000</v>
      </c>
      <c r="E10" s="42">
        <f t="shared" si="2"/>
        <v>425</v>
      </c>
      <c r="F10" s="42">
        <f t="shared" si="2"/>
        <v>1000</v>
      </c>
      <c r="G10" s="42">
        <f t="shared" si="3"/>
        <v>425</v>
      </c>
      <c r="H10" s="42">
        <f t="shared" si="3"/>
        <v>1000</v>
      </c>
      <c r="I10" s="39">
        <f t="shared" si="4"/>
        <v>425</v>
      </c>
      <c r="K10" s="20">
        <v>425</v>
      </c>
      <c r="L10" s="21">
        <f t="shared" si="0"/>
        <v>0</v>
      </c>
      <c r="M10" s="22">
        <f t="shared" si="5"/>
        <v>0</v>
      </c>
    </row>
    <row r="11" spans="1:13" s="19" customFormat="1" ht="23.25" thickBot="1">
      <c r="A11" s="36" t="s">
        <v>45</v>
      </c>
      <c r="B11" s="41" t="s">
        <v>70</v>
      </c>
      <c r="C11" s="42">
        <v>100</v>
      </c>
      <c r="D11" s="43">
        <v>652</v>
      </c>
      <c r="E11" s="42">
        <v>100</v>
      </c>
      <c r="F11" s="42">
        <v>659</v>
      </c>
      <c r="G11" s="42">
        <f t="shared" si="3"/>
        <v>100</v>
      </c>
      <c r="H11" s="42">
        <v>704</v>
      </c>
      <c r="I11" s="39">
        <f t="shared" si="4"/>
        <v>149.05491865318987</v>
      </c>
      <c r="K11" s="20">
        <v>122.85012285012284</v>
      </c>
      <c r="L11" s="21">
        <f t="shared" si="0"/>
        <v>26.204795803067029</v>
      </c>
      <c r="M11" s="22">
        <f t="shared" si="5"/>
        <v>0.21330703783696561</v>
      </c>
    </row>
    <row r="12" spans="1:13" s="19" customFormat="1" ht="23.25" thickBot="1">
      <c r="A12" s="37" t="s">
        <v>17</v>
      </c>
      <c r="B12" s="41" t="s">
        <v>70</v>
      </c>
      <c r="C12" s="43">
        <v>100</v>
      </c>
      <c r="D12" s="43">
        <v>161</v>
      </c>
      <c r="E12" s="42">
        <f t="shared" si="2"/>
        <v>100</v>
      </c>
      <c r="F12" s="43">
        <v>155</v>
      </c>
      <c r="G12" s="42">
        <f t="shared" si="3"/>
        <v>100</v>
      </c>
      <c r="H12" s="43">
        <v>171</v>
      </c>
      <c r="I12" s="39">
        <f t="shared" si="4"/>
        <v>617.02487479412264</v>
      </c>
      <c r="K12" s="20">
        <v>619.98381352777426</v>
      </c>
      <c r="L12" s="21">
        <f t="shared" si="0"/>
        <v>-2.9589387336516211</v>
      </c>
      <c r="M12" s="22">
        <f t="shared" si="5"/>
        <v>-4.7726064279242112E-3</v>
      </c>
    </row>
    <row r="13" spans="1:13" ht="21" customHeight="1" thickBot="1">
      <c r="A13" s="36" t="s">
        <v>46</v>
      </c>
      <c r="B13" s="41" t="s">
        <v>70</v>
      </c>
      <c r="C13" s="42">
        <v>200</v>
      </c>
      <c r="D13" s="43">
        <v>259</v>
      </c>
      <c r="E13" s="42">
        <v>200</v>
      </c>
      <c r="F13" s="42">
        <v>251</v>
      </c>
      <c r="G13" s="42">
        <v>200</v>
      </c>
      <c r="H13" s="42">
        <v>267</v>
      </c>
      <c r="I13" s="39">
        <f t="shared" si="4"/>
        <v>772.69239720558051</v>
      </c>
      <c r="K13" s="24">
        <v>691.9224138164692</v>
      </c>
      <c r="L13" s="25">
        <f t="shared" si="0"/>
        <v>80.769983389111303</v>
      </c>
      <c r="M13" s="26">
        <f t="shared" si="5"/>
        <v>0.11673271710278105</v>
      </c>
    </row>
    <row r="14" spans="1:13" ht="21" customHeight="1" thickBot="1">
      <c r="A14" s="36" t="s">
        <v>19</v>
      </c>
      <c r="B14" s="41" t="s">
        <v>71</v>
      </c>
      <c r="C14" s="42">
        <v>800</v>
      </c>
      <c r="D14" s="44"/>
      <c r="E14" s="42">
        <f>C14</f>
        <v>800</v>
      </c>
      <c r="F14" s="44"/>
      <c r="G14" s="42">
        <f>C14</f>
        <v>800</v>
      </c>
      <c r="H14" s="45"/>
      <c r="I14" s="38">
        <f t="shared" ref="I14:I31" si="6">(+C14+E14+G14)/3</f>
        <v>800</v>
      </c>
      <c r="K14" s="24">
        <v>800</v>
      </c>
      <c r="L14" s="25">
        <f t="shared" si="0"/>
        <v>0</v>
      </c>
      <c r="M14" s="26">
        <f t="shared" si="5"/>
        <v>0</v>
      </c>
    </row>
    <row r="15" spans="1:13" ht="21" customHeight="1" thickBot="1">
      <c r="A15" s="36" t="s">
        <v>20</v>
      </c>
      <c r="B15" s="41" t="s">
        <v>71</v>
      </c>
      <c r="C15" s="43">
        <v>600</v>
      </c>
      <c r="D15" s="44"/>
      <c r="E15" s="42">
        <f t="shared" ref="E15:E31" si="7">C15</f>
        <v>600</v>
      </c>
      <c r="F15" s="44"/>
      <c r="G15" s="42">
        <f t="shared" ref="G15:G31" si="8">C15</f>
        <v>600</v>
      </c>
      <c r="H15" s="45"/>
      <c r="I15" s="38">
        <f t="shared" si="6"/>
        <v>600</v>
      </c>
      <c r="K15" s="24">
        <v>550</v>
      </c>
      <c r="L15" s="25">
        <f t="shared" si="0"/>
        <v>50</v>
      </c>
      <c r="M15" s="26">
        <f t="shared" si="5"/>
        <v>9.0909090909090912E-2</v>
      </c>
    </row>
    <row r="16" spans="1:13" ht="21" customHeight="1" thickBot="1">
      <c r="A16" s="36" t="s">
        <v>21</v>
      </c>
      <c r="B16" s="41" t="s">
        <v>71</v>
      </c>
      <c r="C16" s="43">
        <v>600</v>
      </c>
      <c r="D16" s="44"/>
      <c r="E16" s="42">
        <f t="shared" si="7"/>
        <v>600</v>
      </c>
      <c r="F16" s="44"/>
      <c r="G16" s="42">
        <f t="shared" si="8"/>
        <v>600</v>
      </c>
      <c r="H16" s="45"/>
      <c r="I16" s="38">
        <f t="shared" si="6"/>
        <v>600</v>
      </c>
      <c r="K16" s="24">
        <v>600</v>
      </c>
      <c r="L16" s="25">
        <f t="shared" si="0"/>
        <v>0</v>
      </c>
      <c r="M16" s="26">
        <f t="shared" si="5"/>
        <v>0</v>
      </c>
    </row>
    <row r="17" spans="1:13" s="19" customFormat="1" ht="21" customHeight="1" thickBot="1">
      <c r="A17" s="37" t="s">
        <v>22</v>
      </c>
      <c r="B17" s="41" t="s">
        <v>71</v>
      </c>
      <c r="C17" s="43">
        <v>450</v>
      </c>
      <c r="D17" s="46"/>
      <c r="E17" s="42">
        <f t="shared" si="7"/>
        <v>450</v>
      </c>
      <c r="F17" s="46"/>
      <c r="G17" s="42">
        <f t="shared" si="8"/>
        <v>450</v>
      </c>
      <c r="H17" s="47"/>
      <c r="I17" s="38">
        <f t="shared" si="6"/>
        <v>450</v>
      </c>
      <c r="K17" s="20">
        <v>450</v>
      </c>
      <c r="L17" s="21">
        <f t="shared" si="0"/>
        <v>0</v>
      </c>
      <c r="M17" s="22">
        <f t="shared" si="5"/>
        <v>0</v>
      </c>
    </row>
    <row r="18" spans="1:13" s="19" customFormat="1" ht="21" customHeight="1" thickBot="1">
      <c r="A18" s="36" t="s">
        <v>47</v>
      </c>
      <c r="B18" s="41" t="s">
        <v>72</v>
      </c>
      <c r="C18" s="43">
        <v>3270</v>
      </c>
      <c r="D18" s="44"/>
      <c r="E18" s="42">
        <f t="shared" si="7"/>
        <v>3270</v>
      </c>
      <c r="F18" s="44"/>
      <c r="G18" s="42">
        <f t="shared" si="8"/>
        <v>3270</v>
      </c>
      <c r="H18" s="45"/>
      <c r="I18" s="38">
        <f t="shared" si="6"/>
        <v>3270</v>
      </c>
      <c r="K18" s="20">
        <v>3270</v>
      </c>
      <c r="L18" s="21">
        <f t="shared" si="0"/>
        <v>0</v>
      </c>
      <c r="M18" s="22">
        <f t="shared" si="5"/>
        <v>0</v>
      </c>
    </row>
    <row r="19" spans="1:13" ht="21" customHeight="1" thickBot="1">
      <c r="A19" s="36" t="s">
        <v>24</v>
      </c>
      <c r="B19" s="41" t="s">
        <v>72</v>
      </c>
      <c r="C19" s="43">
        <v>6815</v>
      </c>
      <c r="D19" s="44"/>
      <c r="E19" s="42">
        <f t="shared" si="7"/>
        <v>6815</v>
      </c>
      <c r="F19" s="44"/>
      <c r="G19" s="42">
        <f t="shared" si="8"/>
        <v>6815</v>
      </c>
      <c r="H19" s="45"/>
      <c r="I19" s="38">
        <f t="shared" si="6"/>
        <v>6815</v>
      </c>
      <c r="K19" s="24">
        <v>6815</v>
      </c>
      <c r="L19" s="25">
        <f t="shared" si="0"/>
        <v>0</v>
      </c>
      <c r="M19" s="26">
        <f t="shared" si="5"/>
        <v>0</v>
      </c>
    </row>
    <row r="20" spans="1:13" ht="21" customHeight="1" thickBot="1">
      <c r="A20" s="36" t="s">
        <v>48</v>
      </c>
      <c r="B20" s="41" t="s">
        <v>73</v>
      </c>
      <c r="C20" s="43">
        <v>1200</v>
      </c>
      <c r="D20" s="44"/>
      <c r="E20" s="42">
        <f t="shared" si="7"/>
        <v>1200</v>
      </c>
      <c r="F20" s="44"/>
      <c r="G20" s="42">
        <f t="shared" si="8"/>
        <v>1200</v>
      </c>
      <c r="H20" s="45"/>
      <c r="I20" s="38">
        <f t="shared" si="6"/>
        <v>1200</v>
      </c>
      <c r="K20" s="24">
        <v>1200</v>
      </c>
      <c r="L20" s="25">
        <f t="shared" si="0"/>
        <v>0</v>
      </c>
      <c r="M20" s="26">
        <f t="shared" si="5"/>
        <v>0</v>
      </c>
    </row>
    <row r="21" spans="1:13" ht="21" customHeight="1" thickBot="1">
      <c r="A21" s="36" t="s">
        <v>25</v>
      </c>
      <c r="B21" s="41" t="s">
        <v>73</v>
      </c>
      <c r="C21" s="42">
        <v>2400</v>
      </c>
      <c r="D21" s="44"/>
      <c r="E21" s="42">
        <f t="shared" si="7"/>
        <v>2400</v>
      </c>
      <c r="F21" s="44"/>
      <c r="G21" s="42">
        <f t="shared" si="8"/>
        <v>2400</v>
      </c>
      <c r="H21" s="45"/>
      <c r="I21" s="38">
        <f t="shared" si="6"/>
        <v>2400</v>
      </c>
      <c r="K21" s="24">
        <v>2400</v>
      </c>
      <c r="L21" s="25">
        <f t="shared" si="0"/>
        <v>0</v>
      </c>
      <c r="M21" s="26">
        <f t="shared" si="5"/>
        <v>0</v>
      </c>
    </row>
    <row r="22" spans="1:13" ht="21" customHeight="1" thickBot="1">
      <c r="A22" s="36" t="s">
        <v>26</v>
      </c>
      <c r="B22" s="41" t="s">
        <v>73</v>
      </c>
      <c r="C22" s="42">
        <v>3000</v>
      </c>
      <c r="D22" s="44"/>
      <c r="E22" s="42">
        <f t="shared" si="7"/>
        <v>3000</v>
      </c>
      <c r="F22" s="44"/>
      <c r="G22" s="42">
        <f t="shared" si="8"/>
        <v>3000</v>
      </c>
      <c r="H22" s="45"/>
      <c r="I22" s="38">
        <f t="shared" si="6"/>
        <v>3000</v>
      </c>
      <c r="K22" s="24">
        <v>3000</v>
      </c>
      <c r="L22" s="25">
        <f t="shared" si="0"/>
        <v>0</v>
      </c>
      <c r="M22" s="26">
        <f t="shared" si="5"/>
        <v>0</v>
      </c>
    </row>
    <row r="23" spans="1:13" ht="21" customHeight="1" thickBot="1">
      <c r="A23" s="36" t="s">
        <v>65</v>
      </c>
      <c r="B23" s="41" t="s">
        <v>72</v>
      </c>
      <c r="C23" s="42">
        <v>5500</v>
      </c>
      <c r="D23" s="44"/>
      <c r="E23" s="42">
        <f t="shared" si="7"/>
        <v>5500</v>
      </c>
      <c r="F23" s="44"/>
      <c r="G23" s="42">
        <f t="shared" si="8"/>
        <v>5500</v>
      </c>
      <c r="H23" s="45"/>
      <c r="I23" s="38">
        <f t="shared" si="6"/>
        <v>5500</v>
      </c>
      <c r="K23" s="24">
        <v>5500</v>
      </c>
      <c r="L23" s="25">
        <f t="shared" si="0"/>
        <v>0</v>
      </c>
      <c r="M23" s="26">
        <f t="shared" si="5"/>
        <v>0</v>
      </c>
    </row>
    <row r="24" spans="1:13" ht="21" customHeight="1" thickBot="1">
      <c r="A24" s="36" t="s">
        <v>66</v>
      </c>
      <c r="B24" s="41" t="s">
        <v>73</v>
      </c>
      <c r="C24" s="42">
        <v>1000</v>
      </c>
      <c r="D24" s="44"/>
      <c r="E24" s="42">
        <f t="shared" si="7"/>
        <v>1000</v>
      </c>
      <c r="F24" s="44"/>
      <c r="G24" s="42">
        <f t="shared" si="8"/>
        <v>1000</v>
      </c>
      <c r="H24" s="45"/>
      <c r="I24" s="38">
        <f t="shared" si="6"/>
        <v>1000</v>
      </c>
      <c r="K24" s="24">
        <v>1000</v>
      </c>
      <c r="L24" s="25">
        <f t="shared" si="0"/>
        <v>0</v>
      </c>
      <c r="M24" s="26">
        <f t="shared" si="5"/>
        <v>0</v>
      </c>
    </row>
    <row r="25" spans="1:13" ht="21" customHeight="1" thickBot="1">
      <c r="A25" s="37" t="s">
        <v>67</v>
      </c>
      <c r="B25" s="41" t="s">
        <v>73</v>
      </c>
      <c r="C25" s="43">
        <v>1000</v>
      </c>
      <c r="D25" s="46"/>
      <c r="E25" s="43">
        <f t="shared" si="7"/>
        <v>1000</v>
      </c>
      <c r="F25" s="46"/>
      <c r="G25" s="43">
        <f t="shared" si="8"/>
        <v>1000</v>
      </c>
      <c r="H25" s="47"/>
      <c r="I25" s="38">
        <f t="shared" si="6"/>
        <v>1000</v>
      </c>
      <c r="K25" s="24">
        <v>1000</v>
      </c>
      <c r="L25" s="25">
        <f t="shared" si="0"/>
        <v>0</v>
      </c>
      <c r="M25" s="26">
        <f t="shared" si="5"/>
        <v>0</v>
      </c>
    </row>
    <row r="26" spans="1:13" ht="21" customHeight="1" thickBot="1">
      <c r="A26" s="36" t="s">
        <v>27</v>
      </c>
      <c r="B26" s="41" t="s">
        <v>73</v>
      </c>
      <c r="C26" s="42">
        <v>400</v>
      </c>
      <c r="D26" s="44"/>
      <c r="E26" s="42">
        <f t="shared" si="7"/>
        <v>400</v>
      </c>
      <c r="F26" s="44"/>
      <c r="G26" s="42">
        <f t="shared" si="8"/>
        <v>400</v>
      </c>
      <c r="H26" s="45"/>
      <c r="I26" s="38">
        <f t="shared" si="6"/>
        <v>400</v>
      </c>
      <c r="K26" s="24">
        <v>400</v>
      </c>
      <c r="L26" s="25">
        <f t="shared" si="0"/>
        <v>0</v>
      </c>
      <c r="M26" s="26">
        <f t="shared" si="5"/>
        <v>0</v>
      </c>
    </row>
    <row r="27" spans="1:13" ht="21" customHeight="1" thickBot="1">
      <c r="A27" s="36" t="s">
        <v>68</v>
      </c>
      <c r="B27" s="41" t="s">
        <v>73</v>
      </c>
      <c r="C27" s="43">
        <v>350</v>
      </c>
      <c r="D27" s="46"/>
      <c r="E27" s="43">
        <f t="shared" si="7"/>
        <v>350</v>
      </c>
      <c r="F27" s="46"/>
      <c r="G27" s="43">
        <f t="shared" si="8"/>
        <v>350</v>
      </c>
      <c r="H27" s="47"/>
      <c r="I27" s="38">
        <f t="shared" si="6"/>
        <v>350</v>
      </c>
      <c r="K27" s="24">
        <v>350</v>
      </c>
      <c r="L27" s="25">
        <f t="shared" si="0"/>
        <v>0</v>
      </c>
      <c r="M27" s="26">
        <f t="shared" si="5"/>
        <v>0</v>
      </c>
    </row>
    <row r="28" spans="1:13" ht="23.25" thickBot="1">
      <c r="A28" s="36" t="s">
        <v>28</v>
      </c>
      <c r="B28" s="41" t="s">
        <v>74</v>
      </c>
      <c r="C28" s="42">
        <v>75000</v>
      </c>
      <c r="D28" s="44"/>
      <c r="E28" s="42">
        <f t="shared" si="7"/>
        <v>75000</v>
      </c>
      <c r="F28" s="44"/>
      <c r="G28" s="42">
        <f t="shared" si="8"/>
        <v>75000</v>
      </c>
      <c r="H28" s="45"/>
      <c r="I28" s="38">
        <f t="shared" si="6"/>
        <v>75000</v>
      </c>
      <c r="J28" s="33"/>
      <c r="K28" s="24">
        <v>75000</v>
      </c>
      <c r="L28" s="25">
        <f>I28-K28</f>
        <v>0</v>
      </c>
      <c r="M28" s="26">
        <f>(I28-K28)/K28</f>
        <v>0</v>
      </c>
    </row>
    <row r="29" spans="1:13" ht="23.25" thickBot="1">
      <c r="A29" s="36" t="s">
        <v>29</v>
      </c>
      <c r="B29" s="41" t="s">
        <v>74</v>
      </c>
      <c r="C29" s="42">
        <v>75000</v>
      </c>
      <c r="D29" s="44"/>
      <c r="E29" s="42">
        <f t="shared" si="7"/>
        <v>75000</v>
      </c>
      <c r="F29" s="44"/>
      <c r="G29" s="42">
        <f t="shared" si="8"/>
        <v>75000</v>
      </c>
      <c r="H29" s="45"/>
      <c r="I29" s="38">
        <f t="shared" si="6"/>
        <v>75000</v>
      </c>
      <c r="J29" s="33"/>
      <c r="K29" s="24">
        <v>75000</v>
      </c>
      <c r="L29" s="25">
        <f>I29-K29</f>
        <v>0</v>
      </c>
      <c r="M29" s="26">
        <f>(I29-K29)/K29</f>
        <v>0</v>
      </c>
    </row>
    <row r="30" spans="1:13" ht="23.25" thickBot="1">
      <c r="A30" s="36" t="s">
        <v>30</v>
      </c>
      <c r="B30" s="41" t="s">
        <v>74</v>
      </c>
      <c r="C30" s="42">
        <v>490000</v>
      </c>
      <c r="D30" s="44"/>
      <c r="E30" s="42">
        <f t="shared" si="7"/>
        <v>490000</v>
      </c>
      <c r="F30" s="44"/>
      <c r="G30" s="42">
        <f t="shared" si="8"/>
        <v>490000</v>
      </c>
      <c r="H30" s="45"/>
      <c r="I30" s="38">
        <f t="shared" si="6"/>
        <v>490000</v>
      </c>
      <c r="J30" s="33"/>
      <c r="K30" s="24">
        <v>490000</v>
      </c>
      <c r="L30" s="25">
        <f>I30-K30</f>
        <v>0</v>
      </c>
      <c r="M30" s="26">
        <f>(I30-K30)/K30</f>
        <v>0</v>
      </c>
    </row>
    <row r="31" spans="1:13" ht="23.25" thickBot="1">
      <c r="A31" s="36" t="s">
        <v>31</v>
      </c>
      <c r="B31" s="41" t="s">
        <v>74</v>
      </c>
      <c r="C31" s="42">
        <v>490000</v>
      </c>
      <c r="D31" s="48"/>
      <c r="E31" s="42">
        <f t="shared" si="7"/>
        <v>490000</v>
      </c>
      <c r="F31" s="48"/>
      <c r="G31" s="42">
        <f t="shared" si="8"/>
        <v>490000</v>
      </c>
      <c r="H31" s="49"/>
      <c r="I31" s="38">
        <f t="shared" si="6"/>
        <v>490000</v>
      </c>
      <c r="J31" s="33"/>
      <c r="K31" s="24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11" sqref="A11:XFD11"/>
    </sheetView>
  </sheetViews>
  <sheetFormatPr baseColWidth="10" defaultRowHeight="18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71093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>
      <c r="A1" s="11" t="s">
        <v>50</v>
      </c>
      <c r="G1" s="11"/>
      <c r="K1" s="94" t="s">
        <v>63</v>
      </c>
      <c r="L1" s="94" t="s">
        <v>61</v>
      </c>
      <c r="M1" s="95" t="s">
        <v>62</v>
      </c>
    </row>
    <row r="2" spans="1:13" ht="19.5" thickTop="1" thickBot="1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3" s="19" customFormat="1" ht="21" customHeight="1" thickBot="1">
      <c r="A3" s="36" t="s">
        <v>7</v>
      </c>
      <c r="B3" s="41" t="s">
        <v>70</v>
      </c>
      <c r="C3" s="42">
        <v>425</v>
      </c>
      <c r="D3" s="43">
        <v>1943</v>
      </c>
      <c r="E3" s="42">
        <v>450</v>
      </c>
      <c r="F3" s="42">
        <v>1868</v>
      </c>
      <c r="G3" s="42">
        <v>425</v>
      </c>
      <c r="H3" s="42">
        <v>1891</v>
      </c>
      <c r="I3" s="38">
        <f>(SUM(C3/D3+E3/F3+G3/H3)*1000)/3</f>
        <v>228.12736145961625</v>
      </c>
      <c r="K3" s="18">
        <v>225.7565759964601</v>
      </c>
      <c r="L3" s="21">
        <f t="shared" ref="L3:L27" si="0">I3-K3</f>
        <v>2.3707854631561531</v>
      </c>
      <c r="M3" s="22">
        <f t="shared" ref="M3:M22" si="1">(I3-K3)/K3</f>
        <v>1.0501512315607265E-2</v>
      </c>
    </row>
    <row r="4" spans="1:13" ht="21" customHeight="1" thickBot="1">
      <c r="A4" s="36" t="s">
        <v>42</v>
      </c>
      <c r="B4" s="41" t="s">
        <v>70</v>
      </c>
      <c r="C4" s="42">
        <v>500</v>
      </c>
      <c r="D4" s="43">
        <v>1073</v>
      </c>
      <c r="E4" s="42">
        <f t="shared" ref="E4:E13" si="2">C4</f>
        <v>500</v>
      </c>
      <c r="F4" s="42">
        <v>1126</v>
      </c>
      <c r="G4" s="42">
        <f t="shared" ref="G4:G13" si="3">C4</f>
        <v>500</v>
      </c>
      <c r="H4" s="42">
        <v>1094</v>
      </c>
      <c r="I4" s="38">
        <f t="shared" ref="I4:I13" si="4">(SUM(C4/D4+E4/F4+G4/H4)*1000)/3</f>
        <v>455.69044979964565</v>
      </c>
      <c r="K4" s="23">
        <v>473.60343769183538</v>
      </c>
      <c r="L4" s="25">
        <f t="shared" si="0"/>
        <v>-17.912987892189733</v>
      </c>
      <c r="M4" s="26">
        <f t="shared" si="1"/>
        <v>-3.7822757325180922E-2</v>
      </c>
    </row>
    <row r="5" spans="1:13" s="19" customFormat="1" ht="21" customHeight="1" thickBot="1">
      <c r="A5" s="36" t="s">
        <v>11</v>
      </c>
      <c r="B5" s="41" t="s">
        <v>70</v>
      </c>
      <c r="C5" s="42">
        <v>500</v>
      </c>
      <c r="D5" s="43">
        <v>1002</v>
      </c>
      <c r="E5" s="42">
        <v>500</v>
      </c>
      <c r="F5" s="42">
        <v>1013</v>
      </c>
      <c r="G5" s="42">
        <v>500</v>
      </c>
      <c r="H5" s="42">
        <v>1059</v>
      </c>
      <c r="I5" s="38">
        <f t="shared" si="4"/>
        <v>488.24298107961221</v>
      </c>
      <c r="K5" s="23">
        <v>474.83380816714151</v>
      </c>
      <c r="L5" s="21">
        <f t="shared" si="0"/>
        <v>13.409172912470694</v>
      </c>
      <c r="M5" s="22">
        <f t="shared" si="1"/>
        <v>2.823971815366328E-2</v>
      </c>
    </row>
    <row r="6" spans="1:13" s="19" customFormat="1" ht="21" customHeight="1" thickBot="1">
      <c r="A6" s="36" t="s">
        <v>12</v>
      </c>
      <c r="B6" s="41" t="s">
        <v>70</v>
      </c>
      <c r="C6" s="42">
        <v>500</v>
      </c>
      <c r="D6" s="43">
        <v>982</v>
      </c>
      <c r="E6" s="42">
        <v>500</v>
      </c>
      <c r="F6" s="42">
        <v>998</v>
      </c>
      <c r="G6" s="42">
        <v>500</v>
      </c>
      <c r="H6" s="42">
        <v>1019</v>
      </c>
      <c r="I6" s="38">
        <f t="shared" si="4"/>
        <v>500.28136930121747</v>
      </c>
      <c r="K6" s="23">
        <v>492.37687998095026</v>
      </c>
      <c r="L6" s="21">
        <f t="shared" si="0"/>
        <v>7.9044893202672029</v>
      </c>
      <c r="M6" s="22">
        <f t="shared" si="1"/>
        <v>1.6053737780240662E-2</v>
      </c>
    </row>
    <row r="7" spans="1:13" s="19" customFormat="1" ht="21" customHeight="1" thickBot="1">
      <c r="A7" s="36" t="s">
        <v>13</v>
      </c>
      <c r="B7" s="41" t="s">
        <v>70</v>
      </c>
      <c r="C7" s="42">
        <v>400</v>
      </c>
      <c r="D7" s="43">
        <v>1009</v>
      </c>
      <c r="E7" s="42">
        <v>400</v>
      </c>
      <c r="F7" s="42">
        <v>1091</v>
      </c>
      <c r="G7" s="42">
        <v>400</v>
      </c>
      <c r="H7" s="42">
        <v>1032</v>
      </c>
      <c r="I7" s="38">
        <f t="shared" si="4"/>
        <v>383.55504129433081</v>
      </c>
      <c r="K7" s="18">
        <v>390.23833465119128</v>
      </c>
      <c r="L7" s="21">
        <f t="shared" si="0"/>
        <v>-6.6832933568604744</v>
      </c>
      <c r="M7" s="22">
        <f t="shared" si="1"/>
        <v>-1.7126183574031076E-2</v>
      </c>
    </row>
    <row r="8" spans="1:13" ht="21" customHeight="1" thickBot="1">
      <c r="A8" s="37" t="s">
        <v>64</v>
      </c>
      <c r="B8" s="41" t="s">
        <v>70</v>
      </c>
      <c r="C8" s="81">
        <v>500</v>
      </c>
      <c r="D8" s="81">
        <v>966</v>
      </c>
      <c r="E8" s="81">
        <f t="shared" si="2"/>
        <v>500</v>
      </c>
      <c r="F8" s="81">
        <v>1002</v>
      </c>
      <c r="G8" s="81">
        <f t="shared" si="3"/>
        <v>500</v>
      </c>
      <c r="H8" s="81">
        <v>991</v>
      </c>
      <c r="I8" s="38">
        <f t="shared" si="4"/>
        <v>507.04706916785887</v>
      </c>
      <c r="K8" s="23">
        <v>507.16435495807008</v>
      </c>
      <c r="L8" s="25">
        <f t="shared" si="0"/>
        <v>-0.11728579021121277</v>
      </c>
      <c r="M8" s="26">
        <f t="shared" si="1"/>
        <v>-2.3125795230800357E-4</v>
      </c>
    </row>
    <row r="9" spans="1:13" s="19" customFormat="1" ht="21" customHeight="1" thickBot="1">
      <c r="A9" s="36" t="s">
        <v>43</v>
      </c>
      <c r="B9" s="41" t="s">
        <v>70</v>
      </c>
      <c r="C9" s="42">
        <v>700</v>
      </c>
      <c r="D9" s="43">
        <v>1207</v>
      </c>
      <c r="E9" s="42">
        <v>700</v>
      </c>
      <c r="F9" s="42">
        <v>1183</v>
      </c>
      <c r="G9" s="42">
        <f t="shared" si="3"/>
        <v>700</v>
      </c>
      <c r="H9" s="42">
        <v>1164</v>
      </c>
      <c r="I9" s="38">
        <f t="shared" si="4"/>
        <v>591.01361225108042</v>
      </c>
      <c r="K9" s="18">
        <v>584.31266338434432</v>
      </c>
      <c r="L9" s="21">
        <f t="shared" si="0"/>
        <v>6.7009488667360984</v>
      </c>
      <c r="M9" s="22">
        <f t="shared" si="1"/>
        <v>1.1468087697987137E-2</v>
      </c>
    </row>
    <row r="10" spans="1:13" s="19" customFormat="1" ht="23.25" thickBot="1">
      <c r="A10" s="37" t="s">
        <v>44</v>
      </c>
      <c r="B10" s="41" t="s">
        <v>70</v>
      </c>
      <c r="C10" s="43">
        <v>1500</v>
      </c>
      <c r="D10" s="43">
        <v>4351</v>
      </c>
      <c r="E10" s="42">
        <f t="shared" si="2"/>
        <v>1500</v>
      </c>
      <c r="F10" s="42">
        <v>4537</v>
      </c>
      <c r="G10" s="42">
        <f t="shared" si="3"/>
        <v>1500</v>
      </c>
      <c r="H10" s="42">
        <v>4249</v>
      </c>
      <c r="I10" s="38">
        <f t="shared" si="4"/>
        <v>342.7958395032428</v>
      </c>
      <c r="K10" s="18">
        <v>349.17290808206013</v>
      </c>
      <c r="L10" s="21">
        <f t="shared" si="0"/>
        <v>-6.3770685788173296</v>
      </c>
      <c r="M10" s="22">
        <f t="shared" si="1"/>
        <v>-1.826335443332458E-2</v>
      </c>
    </row>
    <row r="11" spans="1:13" s="19" customFormat="1" ht="23.25" thickBot="1">
      <c r="A11" s="36" t="s">
        <v>45</v>
      </c>
      <c r="B11" s="41" t="s">
        <v>70</v>
      </c>
      <c r="C11" s="42">
        <v>75</v>
      </c>
      <c r="D11" s="43">
        <v>495</v>
      </c>
      <c r="E11" s="42">
        <f t="shared" si="2"/>
        <v>75</v>
      </c>
      <c r="F11" s="42">
        <v>506</v>
      </c>
      <c r="G11" s="42">
        <f t="shared" si="3"/>
        <v>75</v>
      </c>
      <c r="H11" s="42">
        <v>509</v>
      </c>
      <c r="I11" s="38">
        <f t="shared" si="4"/>
        <v>149.02807868554856</v>
      </c>
      <c r="K11" s="18">
        <v>148.16722642608258</v>
      </c>
      <c r="L11" s="21">
        <f t="shared" si="0"/>
        <v>0.86085225946598598</v>
      </c>
      <c r="M11" s="22">
        <f t="shared" si="1"/>
        <v>5.8100045484447702E-3</v>
      </c>
    </row>
    <row r="12" spans="1:13" s="19" customFormat="1" ht="23.25" thickBot="1">
      <c r="A12" s="37" t="s">
        <v>17</v>
      </c>
      <c r="B12" s="41" t="s">
        <v>70</v>
      </c>
      <c r="C12" s="43">
        <v>75</v>
      </c>
      <c r="D12" s="43">
        <v>107</v>
      </c>
      <c r="E12" s="42">
        <f t="shared" si="2"/>
        <v>75</v>
      </c>
      <c r="F12" s="43">
        <v>98</v>
      </c>
      <c r="G12" s="42">
        <f t="shared" si="3"/>
        <v>75</v>
      </c>
      <c r="H12" s="43">
        <v>113</v>
      </c>
      <c r="I12" s="38">
        <f t="shared" si="4"/>
        <v>709.98583868250796</v>
      </c>
      <c r="K12" s="18">
        <v>708.06100217864923</v>
      </c>
      <c r="L12" s="21">
        <f t="shared" si="0"/>
        <v>1.9248365038587281</v>
      </c>
      <c r="M12" s="22">
        <f t="shared" si="1"/>
        <v>2.7184614008343268E-3</v>
      </c>
    </row>
    <row r="13" spans="1:13" ht="21" customHeight="1" thickBot="1">
      <c r="A13" s="36" t="s">
        <v>46</v>
      </c>
      <c r="B13" s="41" t="s">
        <v>70</v>
      </c>
      <c r="C13" s="42">
        <v>100</v>
      </c>
      <c r="D13" s="43">
        <v>201</v>
      </c>
      <c r="E13" s="42">
        <f t="shared" si="2"/>
        <v>100</v>
      </c>
      <c r="F13" s="42">
        <v>234</v>
      </c>
      <c r="G13" s="42">
        <f t="shared" si="3"/>
        <v>100</v>
      </c>
      <c r="H13" s="42">
        <v>205</v>
      </c>
      <c r="I13" s="38">
        <f t="shared" si="4"/>
        <v>470.88924773671766</v>
      </c>
      <c r="K13" s="23">
        <v>476.84251905464839</v>
      </c>
      <c r="L13" s="25">
        <f t="shared" si="0"/>
        <v>-5.9532713179307279</v>
      </c>
      <c r="M13" s="26">
        <f t="shared" si="1"/>
        <v>-1.2484774490607989E-2</v>
      </c>
    </row>
    <row r="14" spans="1:13" ht="21" customHeight="1" thickBot="1">
      <c r="A14" s="36" t="s">
        <v>19</v>
      </c>
      <c r="B14" s="41" t="s">
        <v>71</v>
      </c>
      <c r="C14" s="42">
        <v>850</v>
      </c>
      <c r="D14" s="44"/>
      <c r="E14" s="42">
        <v>850</v>
      </c>
      <c r="F14" s="44"/>
      <c r="G14" s="42">
        <v>850</v>
      </c>
      <c r="H14" s="45"/>
      <c r="I14" s="38">
        <f>(+C14+E14+G14)/3</f>
        <v>850</v>
      </c>
      <c r="K14" s="23">
        <v>866.66666666666663</v>
      </c>
      <c r="L14" s="25">
        <f t="shared" si="0"/>
        <v>-16.666666666666629</v>
      </c>
      <c r="M14" s="26">
        <f t="shared" si="1"/>
        <v>-1.9230769230769187E-2</v>
      </c>
    </row>
    <row r="15" spans="1:13" ht="21" customHeight="1" thickBot="1">
      <c r="A15" s="36" t="s">
        <v>20</v>
      </c>
      <c r="B15" s="41" t="s">
        <v>71</v>
      </c>
      <c r="C15" s="43">
        <v>550</v>
      </c>
      <c r="D15" s="44"/>
      <c r="E15" s="42">
        <v>600</v>
      </c>
      <c r="F15" s="44"/>
      <c r="G15" s="42">
        <v>600</v>
      </c>
      <c r="H15" s="45"/>
      <c r="I15" s="38">
        <f t="shared" ref="I15:I31" si="5">(+C15+E15+G15)/3</f>
        <v>583.33333333333337</v>
      </c>
      <c r="K15" s="23">
        <v>600</v>
      </c>
      <c r="L15" s="25">
        <f t="shared" si="0"/>
        <v>-16.666666666666629</v>
      </c>
      <c r="M15" s="26">
        <f t="shared" si="1"/>
        <v>-2.7777777777777714E-2</v>
      </c>
    </row>
    <row r="16" spans="1:13" ht="21" customHeight="1" thickBot="1">
      <c r="A16" s="36" t="s">
        <v>21</v>
      </c>
      <c r="B16" s="41" t="s">
        <v>71</v>
      </c>
      <c r="C16" s="43">
        <v>625</v>
      </c>
      <c r="D16" s="44"/>
      <c r="E16" s="42">
        <v>625</v>
      </c>
      <c r="F16" s="44"/>
      <c r="G16" s="42">
        <v>625</v>
      </c>
      <c r="H16" s="45"/>
      <c r="I16" s="38">
        <f t="shared" si="5"/>
        <v>625</v>
      </c>
      <c r="K16" s="18">
        <v>633.33333333333337</v>
      </c>
      <c r="L16" s="25">
        <f t="shared" si="0"/>
        <v>-8.3333333333333712</v>
      </c>
      <c r="M16" s="26">
        <f t="shared" si="1"/>
        <v>-1.3157894736842164E-2</v>
      </c>
    </row>
    <row r="17" spans="1:13" s="19" customFormat="1" ht="21" customHeight="1" thickBot="1">
      <c r="A17" s="37" t="s">
        <v>22</v>
      </c>
      <c r="B17" s="41" t="s">
        <v>71</v>
      </c>
      <c r="C17" s="43">
        <v>500</v>
      </c>
      <c r="D17" s="46"/>
      <c r="E17" s="42">
        <v>450</v>
      </c>
      <c r="F17" s="46"/>
      <c r="G17" s="42">
        <v>450</v>
      </c>
      <c r="H17" s="47"/>
      <c r="I17" s="38">
        <f t="shared" si="5"/>
        <v>466.66666666666669</v>
      </c>
      <c r="K17" s="18">
        <v>483.33333333333331</v>
      </c>
      <c r="L17" s="21">
        <f t="shared" si="0"/>
        <v>-16.666666666666629</v>
      </c>
      <c r="M17" s="22">
        <f t="shared" si="1"/>
        <v>-3.4482758620689578E-2</v>
      </c>
    </row>
    <row r="18" spans="1:13" s="19" customFormat="1" ht="21" customHeight="1" thickBot="1">
      <c r="A18" s="36" t="s">
        <v>47</v>
      </c>
      <c r="B18" s="41" t="s">
        <v>72</v>
      </c>
      <c r="C18" s="43">
        <v>3300</v>
      </c>
      <c r="D18" s="44"/>
      <c r="E18" s="42">
        <f t="shared" ref="E18:E31" si="6">C18</f>
        <v>3300</v>
      </c>
      <c r="F18" s="44"/>
      <c r="G18" s="42">
        <f t="shared" ref="G18:G31" si="7">C18</f>
        <v>3300</v>
      </c>
      <c r="H18" s="45"/>
      <c r="I18" s="38">
        <f t="shared" si="5"/>
        <v>3300</v>
      </c>
      <c r="K18" s="18">
        <v>3300</v>
      </c>
      <c r="L18" s="21">
        <f t="shared" si="0"/>
        <v>0</v>
      </c>
      <c r="M18" s="22">
        <f t="shared" si="1"/>
        <v>0</v>
      </c>
    </row>
    <row r="19" spans="1:13" ht="21" customHeight="1" thickBot="1">
      <c r="A19" s="36" t="s">
        <v>24</v>
      </c>
      <c r="B19" s="41" t="s">
        <v>72</v>
      </c>
      <c r="C19" s="43">
        <v>6850</v>
      </c>
      <c r="D19" s="44"/>
      <c r="E19" s="42">
        <f t="shared" si="6"/>
        <v>6850</v>
      </c>
      <c r="F19" s="44"/>
      <c r="G19" s="42">
        <f t="shared" si="7"/>
        <v>6850</v>
      </c>
      <c r="H19" s="45"/>
      <c r="I19" s="38">
        <f t="shared" si="5"/>
        <v>6850</v>
      </c>
      <c r="K19" s="23">
        <v>6850</v>
      </c>
      <c r="L19" s="25">
        <f t="shared" si="0"/>
        <v>0</v>
      </c>
      <c r="M19" s="26">
        <f t="shared" si="1"/>
        <v>0</v>
      </c>
    </row>
    <row r="20" spans="1:13" ht="21" customHeight="1" thickBot="1">
      <c r="A20" s="36" t="s">
        <v>48</v>
      </c>
      <c r="B20" s="41" t="s">
        <v>73</v>
      </c>
      <c r="C20" s="43">
        <v>1200</v>
      </c>
      <c r="D20" s="44"/>
      <c r="E20" s="42">
        <v>1300</v>
      </c>
      <c r="F20" s="44"/>
      <c r="G20" s="42">
        <v>1300</v>
      </c>
      <c r="H20" s="45"/>
      <c r="I20" s="38">
        <f t="shared" si="5"/>
        <v>1266.6666666666667</v>
      </c>
      <c r="K20" s="23">
        <v>1266.6666666666667</v>
      </c>
      <c r="L20" s="25">
        <f t="shared" si="0"/>
        <v>0</v>
      </c>
      <c r="M20" s="26">
        <f t="shared" si="1"/>
        <v>0</v>
      </c>
    </row>
    <row r="21" spans="1:13" ht="21" customHeight="1" thickBot="1">
      <c r="A21" s="36" t="s">
        <v>25</v>
      </c>
      <c r="B21" s="41" t="s">
        <v>73</v>
      </c>
      <c r="C21" s="42">
        <v>2500</v>
      </c>
      <c r="D21" s="44"/>
      <c r="E21" s="42">
        <f t="shared" si="6"/>
        <v>2500</v>
      </c>
      <c r="F21" s="44"/>
      <c r="G21" s="42">
        <f t="shared" si="7"/>
        <v>2500</v>
      </c>
      <c r="H21" s="45"/>
      <c r="I21" s="38">
        <f t="shared" si="5"/>
        <v>2500</v>
      </c>
      <c r="K21" s="23">
        <v>2500</v>
      </c>
      <c r="L21" s="25">
        <f t="shared" si="0"/>
        <v>0</v>
      </c>
      <c r="M21" s="26">
        <f t="shared" si="1"/>
        <v>0</v>
      </c>
    </row>
    <row r="22" spans="1:13" ht="21" customHeight="1" thickBot="1">
      <c r="A22" s="36" t="s">
        <v>26</v>
      </c>
      <c r="B22" s="41" t="s">
        <v>73</v>
      </c>
      <c r="C22" s="42">
        <v>2500</v>
      </c>
      <c r="D22" s="44"/>
      <c r="E22" s="42">
        <f t="shared" si="6"/>
        <v>2500</v>
      </c>
      <c r="F22" s="44"/>
      <c r="G22" s="42">
        <f t="shared" si="7"/>
        <v>2500</v>
      </c>
      <c r="H22" s="45"/>
      <c r="I22" s="38">
        <f t="shared" si="5"/>
        <v>2500</v>
      </c>
      <c r="K22" s="23">
        <v>2500</v>
      </c>
      <c r="L22" s="25">
        <f t="shared" si="0"/>
        <v>0</v>
      </c>
      <c r="M22" s="26">
        <f t="shared" si="1"/>
        <v>0</v>
      </c>
    </row>
    <row r="23" spans="1:13" ht="21" customHeight="1" thickBot="1">
      <c r="A23" s="36" t="s">
        <v>65</v>
      </c>
      <c r="B23" s="41" t="s">
        <v>72</v>
      </c>
      <c r="C23" s="42">
        <v>5200</v>
      </c>
      <c r="D23" s="44"/>
      <c r="E23" s="42">
        <v>5100</v>
      </c>
      <c r="F23" s="44"/>
      <c r="G23" s="42">
        <v>5100</v>
      </c>
      <c r="H23" s="45"/>
      <c r="I23" s="38">
        <v>5200</v>
      </c>
      <c r="K23" s="23">
        <v>5200</v>
      </c>
      <c r="L23" s="25">
        <f t="shared" si="0"/>
        <v>0</v>
      </c>
      <c r="M23" s="26">
        <f t="shared" ref="M23:M27" si="8">(I23-K23)/K23</f>
        <v>0</v>
      </c>
    </row>
    <row r="24" spans="1:13" ht="21" customHeight="1" thickBot="1">
      <c r="A24" s="36" t="s">
        <v>66</v>
      </c>
      <c r="B24" s="41" t="s">
        <v>73</v>
      </c>
      <c r="C24" s="42">
        <v>950</v>
      </c>
      <c r="D24" s="44"/>
      <c r="E24" s="42">
        <v>950</v>
      </c>
      <c r="F24" s="44"/>
      <c r="G24" s="42">
        <v>1000</v>
      </c>
      <c r="H24" s="45"/>
      <c r="I24" s="38">
        <f t="shared" si="5"/>
        <v>966.66666666666663</v>
      </c>
      <c r="K24" s="23">
        <v>958.33333333333337</v>
      </c>
      <c r="L24" s="25">
        <f t="shared" si="0"/>
        <v>8.3333333333332575</v>
      </c>
      <c r="M24" s="26">
        <f t="shared" si="8"/>
        <v>8.6956521739129638E-3</v>
      </c>
    </row>
    <row r="25" spans="1:13" ht="21" customHeight="1" thickBot="1">
      <c r="A25" s="37" t="s">
        <v>67</v>
      </c>
      <c r="B25" s="41" t="s">
        <v>73</v>
      </c>
      <c r="C25" s="81">
        <v>950</v>
      </c>
      <c r="D25" s="50"/>
      <c r="E25" s="81">
        <v>950</v>
      </c>
      <c r="F25" s="50"/>
      <c r="G25" s="81">
        <v>950</v>
      </c>
      <c r="H25" s="51"/>
      <c r="I25" s="38">
        <f t="shared" si="5"/>
        <v>950</v>
      </c>
      <c r="K25" s="23">
        <v>950</v>
      </c>
      <c r="L25" s="25">
        <f t="shared" si="0"/>
        <v>0</v>
      </c>
      <c r="M25" s="26">
        <f t="shared" si="8"/>
        <v>0</v>
      </c>
    </row>
    <row r="26" spans="1:13" ht="21" customHeight="1" thickBot="1">
      <c r="A26" s="36" t="s">
        <v>27</v>
      </c>
      <c r="B26" s="41" t="s">
        <v>73</v>
      </c>
      <c r="C26" s="42">
        <v>500</v>
      </c>
      <c r="D26" s="44"/>
      <c r="E26" s="42">
        <f t="shared" si="6"/>
        <v>500</v>
      </c>
      <c r="F26" s="44"/>
      <c r="G26" s="42">
        <f t="shared" si="7"/>
        <v>500</v>
      </c>
      <c r="H26" s="45"/>
      <c r="I26" s="38">
        <f t="shared" si="5"/>
        <v>500</v>
      </c>
      <c r="K26" s="23">
        <v>500</v>
      </c>
      <c r="L26" s="25">
        <f t="shared" si="0"/>
        <v>0</v>
      </c>
      <c r="M26" s="26">
        <f t="shared" si="8"/>
        <v>0</v>
      </c>
    </row>
    <row r="27" spans="1:13" ht="21" customHeight="1" thickBot="1">
      <c r="A27" s="36" t="s">
        <v>68</v>
      </c>
      <c r="B27" s="41" t="s">
        <v>73</v>
      </c>
      <c r="C27" s="81">
        <v>350</v>
      </c>
      <c r="D27" s="50"/>
      <c r="E27" s="81">
        <v>350</v>
      </c>
      <c r="F27" s="50"/>
      <c r="G27" s="81">
        <v>350</v>
      </c>
      <c r="H27" s="51"/>
      <c r="I27" s="38">
        <f t="shared" si="5"/>
        <v>350</v>
      </c>
      <c r="K27" s="23">
        <v>350</v>
      </c>
      <c r="L27" s="25">
        <f t="shared" si="0"/>
        <v>0</v>
      </c>
      <c r="M27" s="26">
        <f t="shared" si="8"/>
        <v>0</v>
      </c>
    </row>
    <row r="28" spans="1:13" ht="23.25" thickBot="1">
      <c r="A28" s="36" t="s">
        <v>28</v>
      </c>
      <c r="B28" s="41" t="s">
        <v>74</v>
      </c>
      <c r="C28" s="42">
        <v>71000</v>
      </c>
      <c r="D28" s="44"/>
      <c r="E28" s="42">
        <v>71000</v>
      </c>
      <c r="F28" s="44"/>
      <c r="G28" s="42">
        <v>72000</v>
      </c>
      <c r="H28" s="45"/>
      <c r="I28" s="38">
        <f t="shared" si="5"/>
        <v>71333.333333333328</v>
      </c>
      <c r="J28" s="33"/>
      <c r="K28" s="23">
        <v>72000</v>
      </c>
      <c r="L28" s="25">
        <f>I28-K28</f>
        <v>-666.66666666667152</v>
      </c>
      <c r="M28" s="26">
        <f>(I28-K28)/K28</f>
        <v>-9.2592592592593264E-3</v>
      </c>
    </row>
    <row r="29" spans="1:13" ht="23.25" thickBot="1">
      <c r="A29" s="36" t="s">
        <v>29</v>
      </c>
      <c r="B29" s="41" t="s">
        <v>74</v>
      </c>
      <c r="C29" s="42">
        <v>70000</v>
      </c>
      <c r="D29" s="44"/>
      <c r="E29" s="42">
        <v>71000</v>
      </c>
      <c r="F29" s="44"/>
      <c r="G29" s="42">
        <v>72000</v>
      </c>
      <c r="H29" s="45"/>
      <c r="I29" s="38">
        <f t="shared" si="5"/>
        <v>71000</v>
      </c>
      <c r="J29" s="33"/>
      <c r="K29" s="23">
        <v>72000</v>
      </c>
      <c r="L29" s="25">
        <f>I29-K29</f>
        <v>-1000</v>
      </c>
      <c r="M29" s="26">
        <f>(I29-K29)/K29</f>
        <v>-1.3888888888888888E-2</v>
      </c>
    </row>
    <row r="30" spans="1:13" ht="23.25" thickBot="1">
      <c r="A30" s="36" t="s">
        <v>30</v>
      </c>
      <c r="B30" s="41" t="s">
        <v>74</v>
      </c>
      <c r="C30" s="42">
        <v>490000</v>
      </c>
      <c r="D30" s="44"/>
      <c r="E30" s="42">
        <f t="shared" si="6"/>
        <v>490000</v>
      </c>
      <c r="F30" s="44"/>
      <c r="G30" s="42">
        <f t="shared" si="7"/>
        <v>490000</v>
      </c>
      <c r="H30" s="45"/>
      <c r="I30" s="38">
        <f t="shared" si="5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</row>
    <row r="31" spans="1:13" ht="23.25" thickBot="1">
      <c r="A31" s="36" t="s">
        <v>31</v>
      </c>
      <c r="B31" s="41" t="s">
        <v>74</v>
      </c>
      <c r="C31" s="42">
        <v>490000</v>
      </c>
      <c r="D31" s="48"/>
      <c r="E31" s="42">
        <f t="shared" si="6"/>
        <v>490000</v>
      </c>
      <c r="F31" s="48"/>
      <c r="G31" s="42">
        <f t="shared" si="7"/>
        <v>490000</v>
      </c>
      <c r="H31" s="49"/>
      <c r="I31" s="38">
        <f t="shared" si="5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Semaine Précédente</vt:lpstr>
      <vt:lpstr>Semaine en cours</vt:lpstr>
      <vt:lpstr>MARCHE DANTOKPA</vt:lpstr>
      <vt:lpstr>MARCHE OUANDO</vt:lpstr>
      <vt:lpstr>MARCHE ARZEKE</vt:lpstr>
      <vt:lpstr>MARCHE ST KOUAGOU</vt:lpstr>
      <vt:lpstr>MARCHE BOHICON</vt:lpstr>
      <vt:lpstr>MARCHE LOKOSSA</vt:lpstr>
      <vt:lpstr>'Semaine en cours'!_GoBack</vt:lpstr>
      <vt:lpstr>'Semaine Précédente'!_GoBack</vt:lpstr>
      <vt:lpstr>'Semaine en cours'!Impression_des_titres</vt:lpstr>
      <vt:lpstr>'Semaine Précédente'!Impression_des_titres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asatcha</dc:creator>
  <cp:lastModifiedBy>UTILISATEUR</cp:lastModifiedBy>
  <cp:lastPrinted>2020-07-13T08:52:05Z</cp:lastPrinted>
  <dcterms:created xsi:type="dcterms:W3CDTF">2017-09-28T10:07:02Z</dcterms:created>
  <dcterms:modified xsi:type="dcterms:W3CDTF">2020-09-16T20:51:16Z</dcterms:modified>
</cp:coreProperties>
</file>